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545" activeTab="1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bilanca!$A$3:$G$27</definedName>
    <definedName name="_xlnm.Print_Area" localSheetId="4">'posebni dio '!$A$1:$E$226</definedName>
    <definedName name="_xlnm.Print_Area" localSheetId="1">prihodi!$A$1:$H$42</definedName>
    <definedName name="_xlnm.Print_Area" localSheetId="3">'račun financiranja'!$A$1:$H$18</definedName>
    <definedName name="_xlnm.Print_Area" localSheetId="2">'rashodi-opći dio'!$A$1:$H$89</definedName>
  </definedNames>
  <calcPr calcId="145621"/>
</workbook>
</file>

<file path=xl/calcChain.xml><?xml version="1.0" encoding="utf-8"?>
<calcChain xmlns="http://schemas.openxmlformats.org/spreadsheetml/2006/main">
  <c r="D226" i="10" l="1"/>
  <c r="C226" i="10"/>
  <c r="C225" i="10"/>
  <c r="C224" i="10" s="1"/>
  <c r="C223" i="10" s="1"/>
  <c r="D221" i="10"/>
  <c r="C221" i="10"/>
  <c r="C220" i="10"/>
  <c r="C219" i="10" s="1"/>
  <c r="C218" i="10"/>
  <c r="D214" i="10"/>
  <c r="C214" i="10"/>
  <c r="D213" i="10"/>
  <c r="D211" i="10"/>
  <c r="D209" i="10"/>
  <c r="C209" i="10"/>
  <c r="C208" i="10" s="1"/>
  <c r="D208" i="10"/>
  <c r="C207" i="10"/>
  <c r="C206" i="10" s="1"/>
  <c r="D204" i="10"/>
  <c r="C204" i="10"/>
  <c r="D203" i="10"/>
  <c r="D201" i="10"/>
  <c r="D199" i="10"/>
  <c r="C199" i="10"/>
  <c r="D198" i="10"/>
  <c r="D196" i="10"/>
  <c r="E192" i="10"/>
  <c r="E189" i="10"/>
  <c r="D191" i="10"/>
  <c r="E191" i="10" s="1"/>
  <c r="C191" i="10"/>
  <c r="D190" i="10"/>
  <c r="E190" i="10" s="1"/>
  <c r="C190" i="10"/>
  <c r="D188" i="10"/>
  <c r="E188" i="10" s="1"/>
  <c r="C188" i="10"/>
  <c r="D187" i="10"/>
  <c r="E187" i="10" s="1"/>
  <c r="C187" i="10"/>
  <c r="D186" i="10"/>
  <c r="E186" i="10" s="1"/>
  <c r="C186" i="10"/>
  <c r="D183" i="10"/>
  <c r="C183" i="10"/>
  <c r="D182" i="10"/>
  <c r="C182" i="10"/>
  <c r="D180" i="10"/>
  <c r="C180" i="10"/>
  <c r="D179" i="10"/>
  <c r="C179" i="10"/>
  <c r="D178" i="10"/>
  <c r="C178" i="10"/>
  <c r="D175" i="10"/>
  <c r="C175" i="10"/>
  <c r="C174" i="10" s="1"/>
  <c r="C173" i="10" s="1"/>
  <c r="D174" i="10"/>
  <c r="E171" i="10"/>
  <c r="E170" i="10"/>
  <c r="E168" i="10"/>
  <c r="E167" i="10"/>
  <c r="E166" i="10"/>
  <c r="D169" i="10"/>
  <c r="E169" i="10" s="1"/>
  <c r="C169" i="10"/>
  <c r="D168" i="10"/>
  <c r="C168" i="10"/>
  <c r="D166" i="10"/>
  <c r="C166" i="10"/>
  <c r="D165" i="10"/>
  <c r="E165" i="10" s="1"/>
  <c r="C165" i="10"/>
  <c r="D164" i="10"/>
  <c r="C164" i="10"/>
  <c r="E164" i="10" s="1"/>
  <c r="E162" i="10"/>
  <c r="E159" i="10"/>
  <c r="D161" i="10"/>
  <c r="E161" i="10" s="1"/>
  <c r="C161" i="10"/>
  <c r="D160" i="10"/>
  <c r="E160" i="10" s="1"/>
  <c r="C160" i="10"/>
  <c r="D158" i="10"/>
  <c r="E158" i="10" s="1"/>
  <c r="C158" i="10"/>
  <c r="D157" i="10"/>
  <c r="E157" i="10" s="1"/>
  <c r="C157" i="10"/>
  <c r="D156" i="10"/>
  <c r="E156" i="10" s="1"/>
  <c r="C156" i="10"/>
  <c r="E154" i="10"/>
  <c r="E151" i="10"/>
  <c r="D153" i="10"/>
  <c r="C153" i="10"/>
  <c r="D152" i="10"/>
  <c r="C152" i="10"/>
  <c r="E152" i="10" s="1"/>
  <c r="D150" i="10"/>
  <c r="C150" i="10"/>
  <c r="E150" i="10" s="1"/>
  <c r="D149" i="10"/>
  <c r="C149" i="10"/>
  <c r="D148" i="10"/>
  <c r="C148" i="10"/>
  <c r="E148" i="10" s="1"/>
  <c r="E146" i="10"/>
  <c r="E145" i="10"/>
  <c r="D145" i="10"/>
  <c r="C145" i="10"/>
  <c r="D144" i="10"/>
  <c r="E144" i="10" s="1"/>
  <c r="C144" i="10"/>
  <c r="D142" i="10"/>
  <c r="C142" i="10"/>
  <c r="D141" i="10"/>
  <c r="D140" i="10" s="1"/>
  <c r="C141" i="10"/>
  <c r="C140" i="10"/>
  <c r="E140" i="10" s="1"/>
  <c r="E138" i="10"/>
  <c r="E137" i="10"/>
  <c r="E135" i="10"/>
  <c r="E133" i="10"/>
  <c r="D137" i="10"/>
  <c r="C137" i="10"/>
  <c r="D136" i="10"/>
  <c r="E136" i="10" s="1"/>
  <c r="C136" i="10"/>
  <c r="D134" i="10"/>
  <c r="E134" i="10" s="1"/>
  <c r="C134" i="10"/>
  <c r="D133" i="10"/>
  <c r="C133" i="10"/>
  <c r="D132" i="10"/>
  <c r="E132" i="10" s="1"/>
  <c r="C132" i="10"/>
  <c r="E130" i="10"/>
  <c r="E129" i="10"/>
  <c r="E126" i="10"/>
  <c r="D128" i="10"/>
  <c r="E128" i="10" s="1"/>
  <c r="C128" i="10"/>
  <c r="D127" i="10"/>
  <c r="E127" i="10" s="1"/>
  <c r="C127" i="10"/>
  <c r="D125" i="10"/>
  <c r="E125" i="10" s="1"/>
  <c r="C125" i="10"/>
  <c r="D124" i="10"/>
  <c r="E124" i="10" s="1"/>
  <c r="C124" i="10"/>
  <c r="D123" i="10"/>
  <c r="E123" i="10" s="1"/>
  <c r="C123" i="10"/>
  <c r="E121" i="10"/>
  <c r="E120" i="10"/>
  <c r="E119" i="10"/>
  <c r="E117" i="10"/>
  <c r="E115" i="10"/>
  <c r="D119" i="10"/>
  <c r="C119" i="10"/>
  <c r="D118" i="10"/>
  <c r="E118" i="10" s="1"/>
  <c r="C118" i="10"/>
  <c r="D116" i="10"/>
  <c r="E116" i="10" s="1"/>
  <c r="C116" i="10"/>
  <c r="D115" i="10"/>
  <c r="C115" i="10"/>
  <c r="D114" i="10"/>
  <c r="E114" i="10" s="1"/>
  <c r="C114" i="10"/>
  <c r="E112" i="10"/>
  <c r="E110" i="10"/>
  <c r="E109" i="10"/>
  <c r="E108" i="10"/>
  <c r="D111" i="10"/>
  <c r="E111" i="10" s="1"/>
  <c r="C111" i="10"/>
  <c r="D110" i="10"/>
  <c r="C110" i="10"/>
  <c r="D108" i="10"/>
  <c r="C108" i="10"/>
  <c r="D107" i="10"/>
  <c r="E107" i="10" s="1"/>
  <c r="C107" i="10"/>
  <c r="D106" i="10"/>
  <c r="C106" i="10"/>
  <c r="D102" i="10"/>
  <c r="C102" i="10"/>
  <c r="C101" i="10" s="1"/>
  <c r="D101" i="10"/>
  <c r="C100" i="10"/>
  <c r="D99" i="10"/>
  <c r="C99" i="10"/>
  <c r="C98" i="10"/>
  <c r="C97" i="10" s="1"/>
  <c r="C96" i="10" s="1"/>
  <c r="C94" i="10" s="1"/>
  <c r="D92" i="10"/>
  <c r="C92" i="10"/>
  <c r="C91" i="10" s="1"/>
  <c r="D91" i="10"/>
  <c r="E91" i="10" s="1"/>
  <c r="D90" i="10"/>
  <c r="C90" i="10"/>
  <c r="C89" i="10" s="1"/>
  <c r="D89" i="10"/>
  <c r="C88" i="10"/>
  <c r="D87" i="10"/>
  <c r="C87" i="10"/>
  <c r="D86" i="10"/>
  <c r="C86" i="10"/>
  <c r="C85" i="10"/>
  <c r="C84" i="10" s="1"/>
  <c r="C83" i="10" s="1"/>
  <c r="C81" i="10" s="1"/>
  <c r="D79" i="10"/>
  <c r="C79" i="10"/>
  <c r="E79" i="10" s="1"/>
  <c r="D78" i="10"/>
  <c r="E78" i="10" s="1"/>
  <c r="C78" i="10"/>
  <c r="D77" i="10"/>
  <c r="D76" i="10" s="1"/>
  <c r="D75" i="10" s="1"/>
  <c r="C77" i="10"/>
  <c r="E76" i="10"/>
  <c r="C76" i="10"/>
  <c r="C75" i="10"/>
  <c r="C74" i="10" s="1"/>
  <c r="D72" i="10"/>
  <c r="C72" i="10"/>
  <c r="C71" i="10" s="1"/>
  <c r="C70" i="10" s="1"/>
  <c r="C69" i="10" s="1"/>
  <c r="D71" i="10"/>
  <c r="D67" i="10"/>
  <c r="C67" i="10"/>
  <c r="C66" i="10" s="1"/>
  <c r="C65" i="10" s="1"/>
  <c r="D66" i="10"/>
  <c r="E66" i="10" s="1"/>
  <c r="D64" i="10"/>
  <c r="E64" i="10" s="1"/>
  <c r="C64" i="10"/>
  <c r="C63" i="10"/>
  <c r="C62" i="10" s="1"/>
  <c r="C61" i="10" s="1"/>
  <c r="D59" i="10"/>
  <c r="C59" i="10"/>
  <c r="D58" i="10"/>
  <c r="E58" i="10" s="1"/>
  <c r="C58" i="10"/>
  <c r="D57" i="10"/>
  <c r="C57" i="10"/>
  <c r="E57" i="10" s="1"/>
  <c r="D56" i="10"/>
  <c r="E56" i="10" s="1"/>
  <c r="C56" i="10"/>
  <c r="D55" i="10"/>
  <c r="C55" i="10"/>
  <c r="C54" i="10" s="1"/>
  <c r="C53" i="10" s="1"/>
  <c r="C52" i="10" s="1"/>
  <c r="D54" i="10"/>
  <c r="E54" i="10" s="1"/>
  <c r="D50" i="10"/>
  <c r="C50" i="10"/>
  <c r="C49" i="10" s="1"/>
  <c r="C48" i="10" s="1"/>
  <c r="D49" i="10"/>
  <c r="D47" i="10"/>
  <c r="E47" i="10" s="1"/>
  <c r="C47" i="10"/>
  <c r="D46" i="10"/>
  <c r="C46" i="10"/>
  <c r="E46" i="10" s="1"/>
  <c r="D45" i="10"/>
  <c r="C45" i="10"/>
  <c r="D44" i="10"/>
  <c r="E44" i="10" s="1"/>
  <c r="C44" i="10"/>
  <c r="C43" i="10"/>
  <c r="C42" i="10" s="1"/>
  <c r="D41" i="10"/>
  <c r="C41" i="10"/>
  <c r="E41" i="10" s="1"/>
  <c r="D40" i="10"/>
  <c r="E40" i="10" s="1"/>
  <c r="C40" i="10"/>
  <c r="D39" i="10"/>
  <c r="C39" i="10"/>
  <c r="E39" i="10" s="1"/>
  <c r="D38" i="10"/>
  <c r="E38" i="10" s="1"/>
  <c r="C38" i="10"/>
  <c r="D37" i="10"/>
  <c r="C37" i="10"/>
  <c r="E37" i="10" s="1"/>
  <c r="D36" i="10"/>
  <c r="E36" i="10" s="1"/>
  <c r="C36" i="10"/>
  <c r="C35" i="10"/>
  <c r="D34" i="10"/>
  <c r="E34" i="10" s="1"/>
  <c r="C34" i="10"/>
  <c r="D33" i="10"/>
  <c r="C33" i="10"/>
  <c r="E33" i="10" s="1"/>
  <c r="D32" i="10"/>
  <c r="E32" i="10" s="1"/>
  <c r="C32" i="10"/>
  <c r="D31" i="10"/>
  <c r="C31" i="10"/>
  <c r="E31" i="10" s="1"/>
  <c r="D30" i="10"/>
  <c r="E30" i="10" s="1"/>
  <c r="C30" i="10"/>
  <c r="D29" i="10"/>
  <c r="C29" i="10"/>
  <c r="E29" i="10" s="1"/>
  <c r="D28" i="10"/>
  <c r="E28" i="10" s="1"/>
  <c r="C28" i="10"/>
  <c r="D27" i="10"/>
  <c r="C27" i="10"/>
  <c r="C26" i="10" s="1"/>
  <c r="D26" i="10"/>
  <c r="E26" i="10" s="1"/>
  <c r="D25" i="10"/>
  <c r="C25" i="10"/>
  <c r="E25" i="10" s="1"/>
  <c r="D24" i="10"/>
  <c r="E24" i="10" s="1"/>
  <c r="C24" i="10"/>
  <c r="D23" i="10"/>
  <c r="C23" i="10"/>
  <c r="E23" i="10" s="1"/>
  <c r="D22" i="10"/>
  <c r="E22" i="10" s="1"/>
  <c r="C22" i="10"/>
  <c r="C21" i="10"/>
  <c r="D20" i="10"/>
  <c r="E20" i="10" s="1"/>
  <c r="C20" i="10"/>
  <c r="D19" i="10"/>
  <c r="C19" i="10"/>
  <c r="E19" i="10" s="1"/>
  <c r="D18" i="10"/>
  <c r="E18" i="10" s="1"/>
  <c r="C18" i="10"/>
  <c r="C17" i="10"/>
  <c r="C16" i="10" s="1"/>
  <c r="C7" i="10" s="1"/>
  <c r="C5" i="10" s="1"/>
  <c r="D15" i="10"/>
  <c r="C15" i="10"/>
  <c r="E15" i="10" s="1"/>
  <c r="D14" i="10"/>
  <c r="E14" i="10" s="1"/>
  <c r="C14" i="10"/>
  <c r="C13" i="10"/>
  <c r="D12" i="10"/>
  <c r="E12" i="10" s="1"/>
  <c r="C12" i="10"/>
  <c r="C11" i="10"/>
  <c r="D10" i="10"/>
  <c r="E10" i="10" s="1"/>
  <c r="C10" i="10"/>
  <c r="C9" i="10"/>
  <c r="C8" i="10" s="1"/>
  <c r="I4" i="10"/>
  <c r="H4" i="10"/>
  <c r="H89" i="8"/>
  <c r="G89" i="8"/>
  <c r="F88" i="8"/>
  <c r="H88" i="8" s="1"/>
  <c r="E88" i="8"/>
  <c r="D88" i="8"/>
  <c r="H87" i="8"/>
  <c r="F86" i="8"/>
  <c r="H86" i="8" s="1"/>
  <c r="E86" i="8"/>
  <c r="D86" i="8"/>
  <c r="F80" i="8"/>
  <c r="E80" i="8"/>
  <c r="D80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H73" i="8"/>
  <c r="H71" i="8"/>
  <c r="H67" i="8"/>
  <c r="H65" i="8"/>
  <c r="H63" i="8"/>
  <c r="F75" i="8"/>
  <c r="H75" i="8" s="1"/>
  <c r="E75" i="8"/>
  <c r="D75" i="8"/>
  <c r="F74" i="8"/>
  <c r="H74" i="8" s="1"/>
  <c r="E74" i="8"/>
  <c r="D74" i="8"/>
  <c r="G73" i="8"/>
  <c r="G72" i="8"/>
  <c r="G71" i="8"/>
  <c r="F72" i="8"/>
  <c r="H72" i="8" s="1"/>
  <c r="E72" i="8"/>
  <c r="D72" i="8"/>
  <c r="F70" i="8"/>
  <c r="G70" i="8" s="1"/>
  <c r="E70" i="8"/>
  <c r="D70" i="8"/>
  <c r="D69" i="8" s="1"/>
  <c r="D68" i="8" s="1"/>
  <c r="E69" i="8"/>
  <c r="E68" i="8" s="1"/>
  <c r="F66" i="8"/>
  <c r="H66" i="8" s="1"/>
  <c r="E66" i="8"/>
  <c r="D66" i="8"/>
  <c r="G65" i="8"/>
  <c r="G63" i="8"/>
  <c r="F64" i="8"/>
  <c r="H64" i="8" s="1"/>
  <c r="E64" i="8"/>
  <c r="D64" i="8"/>
  <c r="H60" i="8"/>
  <c r="H57" i="8"/>
  <c r="H56" i="8"/>
  <c r="H55" i="8"/>
  <c r="H54" i="8"/>
  <c r="F62" i="8"/>
  <c r="G62" i="8" s="1"/>
  <c r="E62" i="8"/>
  <c r="E61" i="8" s="1"/>
  <c r="D62" i="8"/>
  <c r="F61" i="8"/>
  <c r="G61" i="8" s="1"/>
  <c r="D61" i="8"/>
  <c r="F59" i="8"/>
  <c r="H59" i="8" s="1"/>
  <c r="E59" i="8"/>
  <c r="E58" i="8" s="1"/>
  <c r="D59" i="8"/>
  <c r="F58" i="8"/>
  <c r="H58" i="8" s="1"/>
  <c r="D58" i="8"/>
  <c r="G57" i="8"/>
  <c r="G56" i="8"/>
  <c r="G55" i="8"/>
  <c r="G54" i="8"/>
  <c r="F53" i="8"/>
  <c r="H53" i="8" s="1"/>
  <c r="E53" i="8"/>
  <c r="D53" i="8"/>
  <c r="F49" i="8"/>
  <c r="E49" i="8"/>
  <c r="E48" i="8" s="1"/>
  <c r="D49" i="8"/>
  <c r="F48" i="8"/>
  <c r="F47" i="8" s="1"/>
  <c r="D48" i="8"/>
  <c r="D47" i="8" s="1"/>
  <c r="F40" i="8"/>
  <c r="E40" i="8"/>
  <c r="D40" i="8"/>
  <c r="F35" i="8"/>
  <c r="E35" i="8"/>
  <c r="D35" i="8"/>
  <c r="H51" i="8"/>
  <c r="G51" i="8"/>
  <c r="H50" i="8"/>
  <c r="G50" i="8"/>
  <c r="H49" i="8"/>
  <c r="G49" i="8"/>
  <c r="G48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H28" i="8"/>
  <c r="H27" i="8"/>
  <c r="H26" i="8"/>
  <c r="H24" i="8"/>
  <c r="H22" i="8"/>
  <c r="H21" i="8"/>
  <c r="H20" i="8"/>
  <c r="H19" i="8"/>
  <c r="H17" i="8"/>
  <c r="H16" i="8"/>
  <c r="H15" i="8"/>
  <c r="H12" i="8"/>
  <c r="H11" i="8"/>
  <c r="H9" i="8"/>
  <c r="H7" i="8"/>
  <c r="G28" i="8"/>
  <c r="G27" i="8"/>
  <c r="G26" i="8"/>
  <c r="G24" i="8"/>
  <c r="G22" i="8"/>
  <c r="G21" i="8"/>
  <c r="G20" i="8"/>
  <c r="G19" i="8"/>
  <c r="G17" i="8"/>
  <c r="G16" i="8"/>
  <c r="G15" i="8"/>
  <c r="G12" i="8"/>
  <c r="G11" i="8"/>
  <c r="G9" i="8"/>
  <c r="G7" i="8"/>
  <c r="E25" i="8"/>
  <c r="H25" i="8" s="1"/>
  <c r="D25" i="8"/>
  <c r="G25" i="8" s="1"/>
  <c r="F23" i="8"/>
  <c r="H23" i="8" s="1"/>
  <c r="E23" i="8"/>
  <c r="D23" i="8"/>
  <c r="F18" i="8"/>
  <c r="G18" i="8" s="1"/>
  <c r="E18" i="8"/>
  <c r="D18" i="8"/>
  <c r="F14" i="8"/>
  <c r="G14" i="8" s="1"/>
  <c r="E14" i="8"/>
  <c r="D14" i="8"/>
  <c r="F13" i="8"/>
  <c r="H13" i="8" s="1"/>
  <c r="E13" i="8"/>
  <c r="D13" i="8"/>
  <c r="F10" i="8"/>
  <c r="G10" i="8" s="1"/>
  <c r="E10" i="8"/>
  <c r="D10" i="8"/>
  <c r="F8" i="8"/>
  <c r="G8" i="8" s="1"/>
  <c r="E8" i="8"/>
  <c r="D8" i="8"/>
  <c r="F6" i="8"/>
  <c r="G6" i="8" s="1"/>
  <c r="E6" i="8"/>
  <c r="D6" i="8"/>
  <c r="D5" i="8" s="1"/>
  <c r="D4" i="8" s="1"/>
  <c r="E5" i="8"/>
  <c r="G42" i="4"/>
  <c r="G40" i="4"/>
  <c r="F40" i="4"/>
  <c r="H40" i="4" s="1"/>
  <c r="E40" i="4"/>
  <c r="E39" i="4" s="1"/>
  <c r="E38" i="4" s="1"/>
  <c r="D40" i="4"/>
  <c r="F39" i="4"/>
  <c r="H39" i="4" s="1"/>
  <c r="D39" i="4"/>
  <c r="D38" i="4" s="1"/>
  <c r="F36" i="4"/>
  <c r="F35" i="4" s="1"/>
  <c r="E36" i="4"/>
  <c r="D36" i="4"/>
  <c r="D35" i="4" s="1"/>
  <c r="E35" i="4"/>
  <c r="H37" i="4"/>
  <c r="G37" i="4"/>
  <c r="H36" i="4"/>
  <c r="H34" i="4"/>
  <c r="G34" i="4"/>
  <c r="H33" i="4"/>
  <c r="G33" i="4"/>
  <c r="F32" i="4"/>
  <c r="H32" i="4" s="1"/>
  <c r="E32" i="4"/>
  <c r="D32" i="4"/>
  <c r="D31" i="4" s="1"/>
  <c r="D30" i="4" s="1"/>
  <c r="E31" i="4"/>
  <c r="E30" i="4" s="1"/>
  <c r="F28" i="4"/>
  <c r="E28" i="4"/>
  <c r="D28" i="4"/>
  <c r="H27" i="4"/>
  <c r="G27" i="4"/>
  <c r="H26" i="4"/>
  <c r="G26" i="4"/>
  <c r="H25" i="4"/>
  <c r="G25" i="4"/>
  <c r="H24" i="4"/>
  <c r="G24" i="4"/>
  <c r="F23" i="4"/>
  <c r="H23" i="4" s="1"/>
  <c r="E23" i="4"/>
  <c r="D23" i="4"/>
  <c r="D22" i="4" s="1"/>
  <c r="E22" i="4"/>
  <c r="H21" i="4"/>
  <c r="H20" i="4"/>
  <c r="H19" i="4"/>
  <c r="G20" i="4"/>
  <c r="G19" i="4"/>
  <c r="G18" i="4"/>
  <c r="G17" i="4"/>
  <c r="H17" i="4"/>
  <c r="F16" i="4"/>
  <c r="H16" i="4" s="1"/>
  <c r="E16" i="4"/>
  <c r="D16" i="4"/>
  <c r="D15" i="4" s="1"/>
  <c r="D5" i="4" s="1"/>
  <c r="E15" i="4"/>
  <c r="F13" i="4"/>
  <c r="E13" i="4"/>
  <c r="D13" i="4"/>
  <c r="G11" i="4"/>
  <c r="G10" i="4"/>
  <c r="H8" i="4"/>
  <c r="F9" i="4"/>
  <c r="G9" i="4" s="1"/>
  <c r="E9" i="4"/>
  <c r="H9" i="4" s="1"/>
  <c r="D9" i="4"/>
  <c r="F7" i="4"/>
  <c r="H7" i="4" s="1"/>
  <c r="E7" i="4"/>
  <c r="D7" i="4"/>
  <c r="F6" i="4"/>
  <c r="D6" i="4"/>
  <c r="E75" i="10" l="1"/>
  <c r="D74" i="10"/>
  <c r="E74" i="10" s="1"/>
  <c r="E49" i="10"/>
  <c r="E71" i="10"/>
  <c r="E27" i="10"/>
  <c r="E50" i="10"/>
  <c r="E55" i="10"/>
  <c r="E67" i="10"/>
  <c r="E72" i="10"/>
  <c r="E89" i="10"/>
  <c r="D88" i="10"/>
  <c r="E88" i="10" s="1"/>
  <c r="E101" i="10"/>
  <c r="D100" i="10"/>
  <c r="E100" i="10" s="1"/>
  <c r="E175" i="10"/>
  <c r="D197" i="10"/>
  <c r="C203" i="10"/>
  <c r="C202" i="10" s="1"/>
  <c r="C201" i="10"/>
  <c r="E201" i="10" s="1"/>
  <c r="E204" i="10"/>
  <c r="E208" i="10"/>
  <c r="D207" i="10"/>
  <c r="C213" i="10"/>
  <c r="C212" i="10" s="1"/>
  <c r="C211" i="10"/>
  <c r="E211" i="10" s="1"/>
  <c r="E214" i="10"/>
  <c r="C216" i="10"/>
  <c r="E221" i="10"/>
  <c r="D220" i="10"/>
  <c r="D9" i="10"/>
  <c r="D11" i="10"/>
  <c r="E11" i="10" s="1"/>
  <c r="D13" i="10"/>
  <c r="E13" i="10" s="1"/>
  <c r="D17" i="10"/>
  <c r="D21" i="10"/>
  <c r="E21" i="10" s="1"/>
  <c r="D35" i="10"/>
  <c r="E35" i="10" s="1"/>
  <c r="D43" i="10"/>
  <c r="D48" i="10"/>
  <c r="E48" i="10" s="1"/>
  <c r="D53" i="10"/>
  <c r="D63" i="10"/>
  <c r="D65" i="10"/>
  <c r="E65" i="10" s="1"/>
  <c r="D70" i="10"/>
  <c r="E86" i="10"/>
  <c r="D85" i="10"/>
  <c r="E90" i="10"/>
  <c r="E92" i="10"/>
  <c r="E99" i="10"/>
  <c r="D98" i="10"/>
  <c r="E102" i="10"/>
  <c r="C104" i="10"/>
  <c r="E106" i="10"/>
  <c r="E149" i="10"/>
  <c r="E153" i="10"/>
  <c r="E174" i="10"/>
  <c r="D173" i="10"/>
  <c r="E196" i="10"/>
  <c r="C198" i="10"/>
  <c r="C197" i="10" s="1"/>
  <c r="C196" i="10"/>
  <c r="E199" i="10"/>
  <c r="E203" i="10"/>
  <c r="D202" i="10"/>
  <c r="E202" i="10" s="1"/>
  <c r="E209" i="10"/>
  <c r="E213" i="10"/>
  <c r="D212" i="10"/>
  <c r="E212" i="10" s="1"/>
  <c r="E226" i="10"/>
  <c r="D225" i="10"/>
  <c r="G47" i="8"/>
  <c r="E47" i="8"/>
  <c r="H47" i="8" s="1"/>
  <c r="H48" i="8"/>
  <c r="E4" i="8"/>
  <c r="G13" i="8"/>
  <c r="G23" i="8"/>
  <c r="H6" i="8"/>
  <c r="H8" i="8"/>
  <c r="H10" i="8"/>
  <c r="H14" i="8"/>
  <c r="H18" i="8"/>
  <c r="G53" i="8"/>
  <c r="G64" i="8"/>
  <c r="F69" i="8"/>
  <c r="G74" i="8"/>
  <c r="G75" i="8"/>
  <c r="H70" i="8"/>
  <c r="G88" i="8"/>
  <c r="F5" i="8"/>
  <c r="H61" i="8"/>
  <c r="H35" i="4"/>
  <c r="G35" i="4"/>
  <c r="E6" i="4"/>
  <c r="E5" i="4" s="1"/>
  <c r="G6" i="4"/>
  <c r="G16" i="4"/>
  <c r="F22" i="4"/>
  <c r="G23" i="4"/>
  <c r="F31" i="4"/>
  <c r="G32" i="4"/>
  <c r="G36" i="4"/>
  <c r="F38" i="4"/>
  <c r="G39" i="4"/>
  <c r="E98" i="10" l="1"/>
  <c r="D97" i="10"/>
  <c r="E85" i="10"/>
  <c r="D84" i="10"/>
  <c r="E70" i="10"/>
  <c r="D69" i="10"/>
  <c r="E69" i="10" s="1"/>
  <c r="E63" i="10"/>
  <c r="D62" i="10"/>
  <c r="E17" i="10"/>
  <c r="D16" i="10"/>
  <c r="E16" i="10" s="1"/>
  <c r="E220" i="10"/>
  <c r="D219" i="10"/>
  <c r="E198" i="10"/>
  <c r="E225" i="10"/>
  <c r="D224" i="10"/>
  <c r="C194" i="10"/>
  <c r="C4" i="10" s="1"/>
  <c r="H5" i="10" s="1"/>
  <c r="E173" i="10"/>
  <c r="D104" i="10"/>
  <c r="E104" i="10" s="1"/>
  <c r="E53" i="10"/>
  <c r="D52" i="10"/>
  <c r="E52" i="10" s="1"/>
  <c r="E43" i="10"/>
  <c r="D42" i="10"/>
  <c r="E42" i="10" s="1"/>
  <c r="E9" i="10"/>
  <c r="D8" i="10"/>
  <c r="E207" i="10"/>
  <c r="D206" i="10"/>
  <c r="E197" i="10"/>
  <c r="H5" i="8"/>
  <c r="G5" i="8"/>
  <c r="F4" i="8"/>
  <c r="H69" i="8"/>
  <c r="F68" i="8"/>
  <c r="G69" i="8"/>
  <c r="H31" i="4"/>
  <c r="F30" i="4"/>
  <c r="G31" i="4"/>
  <c r="H22" i="4"/>
  <c r="G22" i="4"/>
  <c r="F15" i="4"/>
  <c r="G38" i="4"/>
  <c r="H38" i="4"/>
  <c r="H6" i="4"/>
  <c r="E224" i="10" l="1"/>
  <c r="D223" i="10"/>
  <c r="E223" i="10" s="1"/>
  <c r="E206" i="10"/>
  <c r="D194" i="10"/>
  <c r="E194" i="10" s="1"/>
  <c r="E8" i="10"/>
  <c r="D7" i="10"/>
  <c r="E219" i="10"/>
  <c r="D218" i="10"/>
  <c r="E62" i="10"/>
  <c r="D61" i="10"/>
  <c r="E61" i="10" s="1"/>
  <c r="E84" i="10"/>
  <c r="D83" i="10"/>
  <c r="E97" i="10"/>
  <c r="D96" i="10"/>
  <c r="G68" i="8"/>
  <c r="H68" i="8"/>
  <c r="G4" i="8"/>
  <c r="H4" i="8"/>
  <c r="G15" i="4"/>
  <c r="F5" i="4"/>
  <c r="H15" i="4"/>
  <c r="H30" i="4"/>
  <c r="G30" i="4"/>
  <c r="E96" i="10" l="1"/>
  <c r="D94" i="10"/>
  <c r="E94" i="10" s="1"/>
  <c r="E83" i="10"/>
  <c r="D81" i="10"/>
  <c r="E81" i="10" s="1"/>
  <c r="E218" i="10"/>
  <c r="D216" i="10"/>
  <c r="E216" i="10" s="1"/>
  <c r="D5" i="10"/>
  <c r="E7" i="10"/>
  <c r="H5" i="4"/>
  <c r="G5" i="4"/>
  <c r="E6" i="9"/>
  <c r="E7" i="9"/>
  <c r="E13" i="9"/>
  <c r="E12" i="9"/>
  <c r="E4" i="9"/>
  <c r="E5" i="10" l="1"/>
  <c r="D4" i="10"/>
  <c r="F13" i="9"/>
  <c r="I5" i="10" l="1"/>
  <c r="E4" i="10"/>
  <c r="H18" i="9"/>
  <c r="H15" i="9"/>
  <c r="H16" i="9"/>
  <c r="E17" i="9"/>
  <c r="F17" i="9"/>
  <c r="H17" i="9" s="1"/>
  <c r="D17" i="9"/>
  <c r="D13" i="9"/>
  <c r="H8" i="9"/>
  <c r="H9" i="9"/>
  <c r="H11" i="9"/>
  <c r="E10" i="9"/>
  <c r="F10" i="9"/>
  <c r="H10" i="9" s="1"/>
  <c r="D10" i="9"/>
  <c r="D14" i="9" l="1"/>
  <c r="D12" i="9" s="1"/>
  <c r="D7" i="9"/>
  <c r="D6" i="9" s="1"/>
  <c r="D5" i="9"/>
  <c r="D4" i="9" s="1"/>
  <c r="F14" i="9" l="1"/>
  <c r="E14" i="9"/>
  <c r="F7" i="9"/>
  <c r="F12" i="9" l="1"/>
  <c r="E5" i="9"/>
  <c r="F6" i="9"/>
  <c r="F5" i="9" s="1"/>
  <c r="H7" i="9"/>
  <c r="F4" i="9" l="1"/>
  <c r="G16" i="9" l="1"/>
  <c r="G15" i="9"/>
  <c r="G9" i="9"/>
  <c r="G8" i="9"/>
  <c r="C21" i="5"/>
  <c r="D21" i="5"/>
  <c r="G14" i="9"/>
  <c r="H14" i="9" l="1"/>
  <c r="G13" i="9"/>
  <c r="G7" i="9"/>
  <c r="C13" i="5"/>
  <c r="D11" i="5"/>
  <c r="C11" i="5"/>
  <c r="G5" i="9"/>
  <c r="H5" i="9"/>
  <c r="E20" i="5"/>
  <c r="H6" i="9"/>
  <c r="G6" i="9"/>
  <c r="D20" i="5"/>
  <c r="C20" i="5"/>
  <c r="D10" i="5"/>
  <c r="H13" i="9" l="1"/>
  <c r="E21" i="5"/>
  <c r="D13" i="5"/>
  <c r="C12" i="5"/>
  <c r="C10" i="5"/>
  <c r="G20" i="5"/>
  <c r="F20" i="5"/>
  <c r="G12" i="9" l="1"/>
  <c r="H12" i="9"/>
  <c r="C14" i="5"/>
  <c r="E13" i="5"/>
  <c r="G4" i="9"/>
  <c r="H4" i="9"/>
  <c r="F21" i="5"/>
  <c r="G21" i="5"/>
  <c r="E11" i="5"/>
  <c r="D12" i="5"/>
  <c r="D14" i="5" s="1"/>
  <c r="C22" i="5" l="1"/>
  <c r="C23" i="5" s="1"/>
  <c r="C25" i="5" s="1"/>
  <c r="F11" i="5"/>
  <c r="G11" i="5"/>
  <c r="E10" i="5"/>
  <c r="E12" i="5"/>
  <c r="D22" i="5"/>
  <c r="D23" i="5" s="1"/>
  <c r="D25" i="5" s="1"/>
  <c r="F13" i="5"/>
  <c r="G13" i="5"/>
  <c r="E14" i="5" l="1"/>
  <c r="F10" i="5"/>
  <c r="G10" i="5"/>
  <c r="F12" i="5"/>
  <c r="G12" i="5"/>
  <c r="G14" i="5" l="1"/>
  <c r="F14" i="5"/>
  <c r="E22" i="5"/>
  <c r="F22" i="5" s="1"/>
  <c r="E23" i="5" l="1"/>
  <c r="F23" i="5" l="1"/>
  <c r="E25" i="5"/>
  <c r="G23" i="5"/>
</calcChain>
</file>

<file path=xl/comments1.xml><?xml version="1.0" encoding="utf-8"?>
<comments xmlns="http://schemas.openxmlformats.org/spreadsheetml/2006/main">
  <authors>
    <author>Marijeta Pavlić</author>
  </authors>
  <commentList>
    <comment ref="E87" authorId="0">
      <text>
        <r>
          <rPr>
            <b/>
            <sz val="9"/>
            <color indexed="81"/>
            <rFont val="Tahoma"/>
            <family val="2"/>
            <charset val="238"/>
          </rPr>
          <t>Marijeta Pavlić:</t>
        </r>
        <r>
          <rPr>
            <sz val="9"/>
            <color indexed="81"/>
            <rFont val="Tahoma"/>
            <family val="2"/>
            <charset val="238"/>
          </rPr>
          <t xml:space="preserve">
moram hajdati</t>
        </r>
      </text>
    </comment>
  </commentList>
</comments>
</file>

<file path=xl/sharedStrings.xml><?xml version="1.0" encoding="utf-8"?>
<sst xmlns="http://schemas.openxmlformats.org/spreadsheetml/2006/main" count="482" uniqueCount="288">
  <si>
    <t xml:space="preserve">       PLAN PRIHODA I RASHODA FONDA ZA RAZVOJ I ZAPOŠLJAVANJE ZA 2002. GODINU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</si>
  <si>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</si>
  <si>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</si>
  <si>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</si>
  <si>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</si>
  <si>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</si>
  <si>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</si>
  <si>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</si>
  <si>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</si>
  <si>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</si>
  <si>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</si>
  <si>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</si>
  <si>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</si>
  <si>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</si>
  <si>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</si>
  <si>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</si>
  <si>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</si>
  <si>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</si>
  <si>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</si>
  <si>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</si>
  <si>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</si>
  <si>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</si>
  <si>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</si>
  <si>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</si>
  <si>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</si>
  <si>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</si>
  <si>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</si>
  <si>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</si>
  <si>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</si>
  <si>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</si>
  <si>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Pomoći iz proračuna</t>
  </si>
  <si>
    <t>Tekuće pomoći iz proračuna</t>
  </si>
  <si>
    <t>Prihodi od imovine</t>
  </si>
  <si>
    <t>Prihodi od financijske imovine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</si>
  <si>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</si>
  <si>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</si>
  <si>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</si>
  <si>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</si>
  <si>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</si>
  <si>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</si>
  <si>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</si>
  <si>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</si>
  <si>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</si>
  <si>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</si>
  <si>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</si>
  <si>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</si>
  <si>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</si>
  <si>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</si>
  <si>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</si>
  <si>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</si>
  <si>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</si>
  <si>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</si>
  <si>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</si>
  <si>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</si>
  <si>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Ostali financijski rashodi</t>
  </si>
  <si>
    <t>VIŠAK / MANJAK + NETO FINANCIRANJE</t>
  </si>
  <si>
    <t>I. OPĆI DIO</t>
  </si>
  <si>
    <t>Kapitalne donacije neprofitnim organizacijama  -  ŽUC</t>
  </si>
  <si>
    <t>Kapitalne donacije - Ž U C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</si>
  <si>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</si>
  <si>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</si>
  <si>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</si>
  <si>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</si>
  <si>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t xml:space="preserve">Naknade za korištenje cestovnog zemljišta    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</si>
  <si>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</si>
  <si>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</si>
  <si>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Plaće za redovan rad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</si>
  <si>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</si>
  <si>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</si>
  <si>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</si>
  <si>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</si>
  <si>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</si>
  <si>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</si>
  <si>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</si>
  <si>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Sitni inventar i auto gume                                                            </t>
    </r>
    <r>
      <rPr>
        <b/>
        <sz val="9.85"/>
        <color indexed="8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</si>
  <si>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</si>
  <si>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</si>
  <si>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r>
      <t xml:space="preserve">Investicijsko održavanje cesta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</t>
    </r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</si>
  <si>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</si>
  <si>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</si>
  <si>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</si>
  <si>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r>
      <t xml:space="preserve">Zakupnine i najamnine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</si>
  <si>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</si>
  <si>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</si>
  <si>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Studije i razvojne pripreme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</si>
  <si>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</si>
  <si>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</si>
  <si>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</si>
  <si>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</si>
  <si>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</si>
  <si>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</si>
  <si>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</si>
  <si>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</si>
  <si>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</si>
  <si>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</si>
  <si>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r>
      <t xml:space="preserve">Poslovni objekti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</si>
  <si>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t xml:space="preserve">Ostali građevinski objekti                                           </t>
  </si>
  <si>
    <r>
      <t xml:space="preserve">Uredska oprema i namještaj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</si>
  <si>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</si>
  <si>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</t>
    </r>
  </si>
  <si>
    <t xml:space="preserve">Instrumenti, uređaji i strojevi                                                     </t>
  </si>
  <si>
    <r>
      <t xml:space="preserve">Prijevozna sredstva u cestovnom prometu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</si>
  <si>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</si>
  <si>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</si>
  <si>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Odvjetničke,revizorske,itd. usluge                                     </t>
  </si>
  <si>
    <r>
      <t xml:space="preserve">Ostale intelektualne usluge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</si>
  <si>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</si>
  <si>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</si>
  <si>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</si>
  <si>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</si>
  <si>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</si>
  <si>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</si>
  <si>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</si>
  <si>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</si>
  <si>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</si>
  <si>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</si>
  <si>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</si>
  <si>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</si>
  <si>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</si>
  <si>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</si>
  <si>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</si>
  <si>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</si>
  <si>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</si>
  <si>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</si>
  <si>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</si>
  <si>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</si>
  <si>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</si>
  <si>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</si>
  <si>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</si>
  <si>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</si>
  <si>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</si>
  <si>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</si>
  <si>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</si>
  <si>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</si>
  <si>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</si>
  <si>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</si>
  <si>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</si>
  <si>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</si>
  <si>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</si>
  <si>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</si>
  <si>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</si>
  <si>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</si>
  <si>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</si>
  <si>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</si>
  <si>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</si>
  <si>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</si>
  <si>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</si>
  <si>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</si>
  <si>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</si>
  <si>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</si>
  <si>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</si>
  <si>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</si>
  <si>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</si>
  <si>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</si>
  <si>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</si>
  <si>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</si>
  <si>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</si>
  <si>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</si>
  <si>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</si>
  <si>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</si>
  <si>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</si>
  <si>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</si>
  <si>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</si>
  <si>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r>
      <t xml:space="preserve">Plaće za redovan rad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</si>
  <si>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</si>
  <si>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Službena putovanja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</si>
  <si>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</si>
  <si>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</si>
  <si>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</si>
  <si>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</si>
  <si>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</si>
  <si>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</si>
  <si>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</si>
  <si>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</si>
  <si>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</si>
  <si>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</si>
  <si>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</si>
  <si>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</si>
  <si>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</si>
  <si>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</si>
  <si>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</si>
  <si>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</si>
  <si>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</si>
  <si>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</si>
  <si>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</si>
  <si>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</si>
  <si>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</si>
  <si>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</si>
  <si>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IZDACI ZA FINAN.  IMOVINU I OTPLATE ZAJMOVA</t>
  </si>
  <si>
    <t>-</t>
  </si>
  <si>
    <t>03</t>
  </si>
  <si>
    <t xml:space="preserve">SUFINANCIRANJE  </t>
  </si>
  <si>
    <t>A1007</t>
  </si>
  <si>
    <t>K2010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</si>
  <si>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</si>
  <si>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</si>
  <si>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</si>
  <si>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Kamate za primljene kredite i zajmove od kreditnih  i ostalih financijskih institucija izvan javnog sektora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</si>
  <si>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Ceste, željeznice i ostali prometni objekti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</si>
  <si>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</si>
  <si>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</si>
  <si>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</si>
  <si>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</si>
  <si>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</si>
  <si>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</si>
  <si>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</si>
  <si>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</si>
  <si>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</si>
  <si>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</si>
  <si>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</si>
  <si>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</si>
  <si>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</si>
  <si>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</si>
  <si>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</si>
  <si>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</si>
  <si>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</si>
  <si>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</si>
  <si>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</si>
  <si>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</si>
  <si>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</si>
  <si>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</si>
  <si>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</si>
  <si>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</si>
  <si>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</si>
  <si>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</si>
  <si>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</si>
  <si>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</si>
  <si>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>Ostali prihodi od financijske imovine</t>
  </si>
  <si>
    <t>Prihod od prodaje prijevoznih sredstava</t>
  </si>
  <si>
    <t>Prijevozna sredstva u cestovnom prometu</t>
  </si>
  <si>
    <t xml:space="preserve">Naknada za uporabu javnih motornih i priključnih vozila registriranih izvan Republike Hrvatske                             </t>
  </si>
  <si>
    <r>
      <t xml:space="preserve">Prihodi od pozit. tečaj. razlika  i razlika zbog primj. val. klauz.                                   </t>
    </r>
    <r>
      <rPr>
        <b/>
        <sz val="10"/>
        <color indexed="10"/>
        <rFont val="Times New Roman"/>
        <family val="1"/>
        <charset val="238"/>
      </rPr>
      <t xml:space="preserve">  </t>
    </r>
  </si>
  <si>
    <t>Doprinosi za obvezno zdravstveno osiguranje</t>
  </si>
  <si>
    <t>Prijevozna sredstva u riječnom i pomorskom prometu</t>
  </si>
  <si>
    <t>K2012</t>
  </si>
  <si>
    <t>INVESTICIJSKO ODRŽAVANJE DRŽAVNIH CESTA</t>
  </si>
  <si>
    <t>4227</t>
  </si>
  <si>
    <t>4211</t>
  </si>
  <si>
    <t xml:space="preserve">Oprema za ostale namjene                                                     </t>
  </si>
  <si>
    <t>Oprema za ostale namjene</t>
  </si>
  <si>
    <r>
      <t xml:space="preserve">Stambeni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</si>
  <si>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K2011</t>
  </si>
  <si>
    <t>ULAGANJE U ŽUPANIJSKE I LOKALNE CESTE</t>
  </si>
  <si>
    <t>Naknada za kontrolu izvanrednog prijevoza</t>
  </si>
  <si>
    <t xml:space="preserve">Naknada za izvanredni prijevoz  (dozvole i suglasnosti)                                                                                    </t>
  </si>
  <si>
    <t>BROJČANA OZNAKA I NAZIV</t>
  </si>
  <si>
    <t>INDEKS</t>
  </si>
  <si>
    <t>5=4/2*100</t>
  </si>
  <si>
    <t>6=4/3*100</t>
  </si>
  <si>
    <t>1</t>
  </si>
  <si>
    <t>4=3/2*100</t>
  </si>
  <si>
    <r>
      <t xml:space="preserve">Stambeni objekti   </t>
    </r>
    <r>
      <rPr>
        <b/>
        <sz val="9.85"/>
        <rFont val="Times New Roman"/>
        <family val="1"/>
      </rPr>
      <t xml:space="preserve">                                                                       </t>
    </r>
  </si>
  <si>
    <r>
      <t xml:space="preserve">Tuzemne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</si>
  <si>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Inozemne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</si>
  <si>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Prihodi od kamata na dane zajmove</t>
  </si>
  <si>
    <t>Prihodi od kamata na dane zajmove trgovačkim društvima i obrtnicima izvan javnog sektora</t>
  </si>
  <si>
    <t>Sanacija šteta na poplavljenim područjima</t>
  </si>
  <si>
    <t xml:space="preserve">Kapitalne pomoći </t>
  </si>
  <si>
    <t>A1008</t>
  </si>
  <si>
    <t xml:space="preserve">SUFINANCIRANJE  HAC-a </t>
  </si>
  <si>
    <t>Kapitalne pomoći bankama i ostalim fin.inst. i trgov.društvima u javnom sektoru</t>
  </si>
  <si>
    <t>A1009</t>
  </si>
  <si>
    <t>SANACIJA ŠTETA NA POPLAVLJENIM PODRUČJIMA</t>
  </si>
  <si>
    <t>Kapitalne pomoći bankama i ostalim fin.org.i trgov. društvima</t>
  </si>
  <si>
    <t>IZVRŠENJE              2014.</t>
  </si>
  <si>
    <t>IZVORNI PLAN 2015.</t>
  </si>
  <si>
    <t>IZVRŠENJE             2015.</t>
  </si>
  <si>
    <t>Pomoći iz državnog proračuna temeljem prijenosa sredstava EU</t>
  </si>
  <si>
    <t>Kapitalne pomoći iz proračuna-gorivo</t>
  </si>
  <si>
    <t>Kapitalne pomoći iz proračuna-nacionalna komponenta</t>
  </si>
  <si>
    <t xml:space="preserve">Kapitalne pomoći unutar općeg proračuna </t>
  </si>
  <si>
    <t xml:space="preserve">Kamate za prim. zajmove od drugih razina vlasti - drž. pr.                                             </t>
  </si>
  <si>
    <t>Primljeni zajmovi od drugih razina vlasti</t>
  </si>
  <si>
    <t>Primljeni zajmovi od državnog proračuna - kratkoročni</t>
  </si>
  <si>
    <t>Otplata glavnice primljenih zajmova od drugih razina vlasti</t>
  </si>
  <si>
    <t>Otplata glavnice primljenih zajmova od drž. prorač.-kratkoročni</t>
  </si>
  <si>
    <t>Pomoći unutar opće države - ŽUC</t>
  </si>
  <si>
    <t>Kapitalne pomoći unutar općeg proračuna - ŽUC</t>
  </si>
  <si>
    <t>Pomoći od institucija i tijela EU</t>
  </si>
  <si>
    <t>PRIJENOS DEPOZITA U SLJEDEĆE RAZDOBLJE</t>
  </si>
  <si>
    <t>IZVRŠENJE FINANCIJSKOG PLANA
HRVATSKIH CESTA
ZA 2015. GODINU</t>
  </si>
  <si>
    <t xml:space="preserve">Naknade za rad predstavničkih i izvršnih tijela, povjerenstava i slično                                                    </t>
  </si>
  <si>
    <t xml:space="preserve">Kamate za primljene zajmove od drugih razina vlasti - drž. pr.                                             </t>
  </si>
  <si>
    <r>
      <t xml:space="preserve">Negativne tečajne razlike i razlike zbog primjene valutne klauzule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</si>
  <si>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PRIMICI OD FINANCIJSKE  IMOVINE I ZADUŽIVANJA</t>
  </si>
  <si>
    <t>Otplata glavnice primljenih zajmova od državnog proračuna-kratkoročni</t>
  </si>
  <si>
    <t>Kapitalne pomoći iz državnog proračuna temeljem prijenosa sredstava EU</t>
  </si>
  <si>
    <t>Kapitalne pomoći od institucija i tijela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</si>
</sst>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75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i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b/>
      <sz val="9.85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MS Sans Serif"/>
      <family val="2"/>
      <charset val="238"/>
    </font>
    <font>
      <b/>
      <sz val="10"/>
      <color indexed="12"/>
      <name val="Times New Roman"/>
      <family val="1"/>
      <charset val="238"/>
    </font>
    <font>
      <sz val="10"/>
      <color indexed="12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name val="Bookman Old Style"/>
      <family val="1"/>
      <charset val="238"/>
    </font>
    <font>
      <sz val="14"/>
      <name val="Bookman Old Style"/>
      <family val="1"/>
      <charset val="238"/>
    </font>
    <font>
      <sz val="10"/>
      <name val="Geneva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name val="MS Sans Serif"/>
      <charset val="238"/>
    </font>
    <font>
      <i/>
      <sz val="9.85"/>
      <name val="Times New Roman"/>
      <family val="1"/>
      <charset val="238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.85"/>
      <color theme="0"/>
      <name val="Times New Roman"/>
      <family val="1"/>
    </font>
    <font>
      <sz val="9.85"/>
      <color theme="0"/>
      <name val="Times New Roman"/>
      <family val="1"/>
      <charset val="238"/>
    </font>
    <font>
      <sz val="10"/>
      <color rgb="FFFF0000"/>
      <name val="Times New Roman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MS Sans Serif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4" fillId="0" borderId="0"/>
    <xf numFmtId="0" fontId="54" fillId="0" borderId="0"/>
  </cellStyleXfs>
  <cellXfs count="369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7" fillId="2" borderId="0" xfId="0" applyNumberFormat="1" applyFont="1" applyFill="1" applyBorder="1" applyAlignment="1" applyProtection="1">
      <alignment horizontal="left" wrapText="1"/>
    </xf>
    <xf numFmtId="0" fontId="24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 applyProtection="1">
      <alignment wrapText="1"/>
    </xf>
    <xf numFmtId="0" fontId="27" fillId="2" borderId="0" xfId="0" quotePrefix="1" applyNumberFormat="1" applyFont="1" applyFill="1" applyBorder="1" applyAlignment="1" applyProtection="1">
      <alignment horizontal="left" wrapText="1"/>
    </xf>
    <xf numFmtId="0" fontId="27" fillId="2" borderId="2" xfId="0" quotePrefix="1" applyNumberFormat="1" applyFont="1" applyFill="1" applyBorder="1" applyAlignment="1" applyProtection="1">
      <alignment horizontal="left" wrapText="1"/>
    </xf>
    <xf numFmtId="0" fontId="30" fillId="2" borderId="0" xfId="0" applyNumberFormat="1" applyFont="1" applyFill="1" applyBorder="1" applyAlignment="1" applyProtection="1"/>
    <xf numFmtId="3" fontId="29" fillId="2" borderId="3" xfId="0" applyNumberFormat="1" applyFont="1" applyFill="1" applyBorder="1" applyAlignment="1" applyProtection="1">
      <alignment wrapText="1"/>
    </xf>
    <xf numFmtId="0" fontId="23" fillId="2" borderId="4" xfId="0" quotePrefix="1" applyNumberFormat="1" applyFont="1" applyFill="1" applyBorder="1" applyAlignment="1" applyProtection="1">
      <alignment horizontal="left" wrapText="1"/>
    </xf>
    <xf numFmtId="3" fontId="23" fillId="2" borderId="4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left" wrapText="1"/>
    </xf>
    <xf numFmtId="0" fontId="13" fillId="2" borderId="0" xfId="0" applyNumberFormat="1" applyFont="1" applyFill="1" applyBorder="1" applyAlignment="1" applyProtection="1">
      <alignment wrapText="1"/>
    </xf>
    <xf numFmtId="0" fontId="2" fillId="2" borderId="0" xfId="0" quotePrefix="1" applyNumberFormat="1" applyFont="1" applyFill="1" applyBorder="1" applyAlignment="1" applyProtection="1">
      <alignment horizontal="left" wrapText="1"/>
    </xf>
    <xf numFmtId="0" fontId="13" fillId="2" borderId="0" xfId="0" quotePrefix="1" applyNumberFormat="1" applyFont="1" applyFill="1" applyBorder="1" applyAlignment="1" applyProtection="1">
      <alignment horizontal="left" wrapText="1"/>
    </xf>
    <xf numFmtId="0" fontId="3" fillId="2" borderId="0" xfId="0" quotePrefix="1" applyNumberFormat="1" applyFont="1" applyFill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/>
    <xf numFmtId="3" fontId="14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24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34" fillId="2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>
      <alignment wrapText="1"/>
    </xf>
    <xf numFmtId="4" fontId="13" fillId="0" borderId="0" xfId="0" applyNumberFormat="1" applyFont="1" applyFill="1" applyBorder="1" applyAlignment="1" applyProtection="1">
      <alignment wrapText="1"/>
    </xf>
    <xf numFmtId="3" fontId="25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 applyProtection="1">
      <alignment wrapText="1"/>
    </xf>
    <xf numFmtId="0" fontId="13" fillId="2" borderId="0" xfId="0" applyNumberFormat="1" applyFont="1" applyFill="1" applyBorder="1" applyAlignment="1" applyProtection="1"/>
    <xf numFmtId="4" fontId="34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24" fillId="0" borderId="0" xfId="0" applyNumberFormat="1" applyFont="1" applyFill="1" applyBorder="1" applyAlignment="1" applyProtection="1"/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4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3" fontId="36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36" fillId="2" borderId="0" xfId="0" applyNumberFormat="1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 applyProtection="1"/>
    <xf numFmtId="3" fontId="4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horizontal="right" wrapText="1"/>
    </xf>
    <xf numFmtId="4" fontId="14" fillId="2" borderId="0" xfId="0" applyNumberFormat="1" applyFont="1" applyFill="1" applyBorder="1" applyAlignment="1" applyProtection="1">
      <alignment wrapText="1"/>
    </xf>
    <xf numFmtId="4" fontId="23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" fontId="34" fillId="2" borderId="0" xfId="0" applyNumberFormat="1" applyFont="1" applyFill="1" applyBorder="1" applyAlignment="1" applyProtection="1">
      <alignment wrapText="1"/>
    </xf>
    <xf numFmtId="4" fontId="25" fillId="2" borderId="0" xfId="0" applyNumberFormat="1" applyFont="1" applyFill="1" applyBorder="1" applyAlignment="1" applyProtection="1">
      <alignment horizontal="right" wrapText="1"/>
    </xf>
    <xf numFmtId="4" fontId="25" fillId="2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wrapText="1"/>
    </xf>
    <xf numFmtId="3" fontId="0" fillId="2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44" fillId="2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>
      <alignment vertical="center"/>
    </xf>
    <xf numFmtId="3" fontId="45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 applyProtection="1">
      <alignment wrapText="1"/>
    </xf>
    <xf numFmtId="4" fontId="8" fillId="2" borderId="1" xfId="0" applyNumberFormat="1" applyFont="1" applyFill="1" applyBorder="1" applyAlignment="1" applyProtection="1">
      <alignment horizontal="right" wrapText="1"/>
    </xf>
    <xf numFmtId="0" fontId="13" fillId="2" borderId="0" xfId="0" applyNumberFormat="1" applyFont="1" applyFill="1" applyBorder="1" applyAlignment="1" applyProtection="1">
      <alignment vertical="center" wrapText="1"/>
    </xf>
    <xf numFmtId="3" fontId="25" fillId="2" borderId="0" xfId="0" applyNumberFormat="1" applyFont="1" applyFill="1" applyBorder="1" applyAlignment="1" applyProtection="1">
      <alignment wrapText="1"/>
    </xf>
    <xf numFmtId="0" fontId="25" fillId="2" borderId="0" xfId="0" applyNumberFormat="1" applyFont="1" applyFill="1" applyBorder="1" applyAlignment="1" applyProtection="1">
      <alignment wrapText="1"/>
    </xf>
    <xf numFmtId="0" fontId="3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4" fillId="0" borderId="0" xfId="0" quotePrefix="1" applyNumberFormat="1" applyFont="1" applyFill="1" applyBorder="1" applyAlignment="1" applyProtection="1">
      <alignment horizontal="left" vertical="justify"/>
    </xf>
    <xf numFmtId="0" fontId="25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4" fillId="0" borderId="0" xfId="0" quotePrefix="1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0" fontId="15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justify"/>
    </xf>
    <xf numFmtId="0" fontId="4" fillId="0" borderId="0" xfId="0" quotePrefix="1" applyFont="1" applyBorder="1" applyAlignment="1">
      <alignment horizontal="left" vertical="top"/>
    </xf>
    <xf numFmtId="0" fontId="13" fillId="0" borderId="0" xfId="0" quotePrefix="1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Border="1" applyAlignment="1">
      <alignment horizontal="left" vertical="justify"/>
    </xf>
    <xf numFmtId="3" fontId="41" fillId="0" borderId="0" xfId="0" applyNumberFormat="1" applyFont="1" applyBorder="1" applyAlignment="1">
      <alignment vertical="center"/>
    </xf>
    <xf numFmtId="3" fontId="34" fillId="2" borderId="0" xfId="0" applyNumberFormat="1" applyFont="1" applyFill="1" applyBorder="1" applyAlignment="1" applyProtection="1">
      <alignment wrapText="1"/>
    </xf>
    <xf numFmtId="0" fontId="46" fillId="2" borderId="0" xfId="0" applyFont="1" applyFill="1" applyBorder="1" applyAlignment="1">
      <alignment horizontal="left"/>
    </xf>
    <xf numFmtId="0" fontId="47" fillId="2" borderId="0" xfId="0" applyNumberFormat="1" applyFont="1" applyFill="1" applyBorder="1" applyAlignment="1" applyProtection="1"/>
    <xf numFmtId="4" fontId="47" fillId="2" borderId="0" xfId="0" applyNumberFormat="1" applyFont="1" applyFill="1" applyBorder="1" applyAlignment="1" applyProtection="1">
      <alignment wrapText="1"/>
    </xf>
    <xf numFmtId="0" fontId="48" fillId="2" borderId="0" xfId="0" applyNumberFormat="1" applyFont="1" applyFill="1" applyBorder="1" applyAlignment="1" applyProtection="1"/>
    <xf numFmtId="4" fontId="49" fillId="2" borderId="0" xfId="0" applyNumberFormat="1" applyFont="1" applyFill="1" applyBorder="1" applyAlignment="1" applyProtection="1">
      <alignment wrapText="1"/>
    </xf>
    <xf numFmtId="0" fontId="50" fillId="2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51" fillId="0" borderId="0" xfId="0" applyNumberFormat="1" applyFont="1" applyFill="1" applyBorder="1" applyAlignment="1" applyProtection="1"/>
    <xf numFmtId="0" fontId="8" fillId="0" borderId="6" xfId="0" quotePrefix="1" applyFont="1" applyBorder="1" applyAlignment="1">
      <alignment horizontal="center"/>
    </xf>
    <xf numFmtId="4" fontId="0" fillId="0" borderId="0" xfId="0" applyNumberFormat="1" applyFill="1" applyBorder="1" applyAlignment="1" applyProtection="1"/>
    <xf numFmtId="3" fontId="48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>
      <alignment wrapText="1"/>
    </xf>
    <xf numFmtId="0" fontId="52" fillId="0" borderId="7" xfId="0" applyNumberFormat="1" applyFont="1" applyFill="1" applyBorder="1" applyAlignment="1" applyProtection="1"/>
    <xf numFmtId="0" fontId="8" fillId="0" borderId="6" xfId="0" quotePrefix="1" applyFont="1" applyBorder="1" applyAlignment="1">
      <alignment horizontal="center" vertical="top"/>
    </xf>
    <xf numFmtId="0" fontId="8" fillId="0" borderId="6" xfId="0" quotePrefix="1" applyFont="1" applyFill="1" applyBorder="1" applyAlignment="1">
      <alignment horizontal="center"/>
    </xf>
    <xf numFmtId="0" fontId="8" fillId="2" borderId="8" xfId="0" applyNumberFormat="1" applyFont="1" applyFill="1" applyBorder="1" applyAlignment="1" applyProtection="1">
      <alignment horizontal="left" wrapText="1"/>
    </xf>
    <xf numFmtId="0" fontId="8" fillId="2" borderId="8" xfId="0" quotePrefix="1" applyFont="1" applyFill="1" applyBorder="1" applyAlignment="1">
      <alignment horizontal="left"/>
    </xf>
    <xf numFmtId="0" fontId="8" fillId="2" borderId="8" xfId="0" quotePrefix="1" applyNumberFormat="1" applyFont="1" applyFill="1" applyBorder="1" applyAlignment="1" applyProtection="1">
      <alignment horizontal="left" wrapText="1"/>
    </xf>
    <xf numFmtId="0" fontId="29" fillId="2" borderId="8" xfId="0" applyNumberFormat="1" applyFont="1" applyFill="1" applyBorder="1" applyAlignment="1" applyProtection="1">
      <alignment horizontal="left" wrapText="1"/>
    </xf>
    <xf numFmtId="0" fontId="7" fillId="0" borderId="8" xfId="0" quotePrefix="1" applyNumberFormat="1" applyFont="1" applyFill="1" applyBorder="1" applyAlignment="1" applyProtection="1">
      <alignment horizontal="left"/>
    </xf>
    <xf numFmtId="0" fontId="29" fillId="2" borderId="8" xfId="0" quotePrefix="1" applyNumberFormat="1" applyFont="1" applyFill="1" applyBorder="1" applyAlignment="1" applyProtection="1">
      <alignment horizontal="left" wrapText="1"/>
    </xf>
    <xf numFmtId="0" fontId="11" fillId="0" borderId="6" xfId="0" applyNumberFormat="1" applyFont="1" applyFill="1" applyBorder="1" applyAlignment="1" applyProtection="1"/>
    <xf numFmtId="3" fontId="25" fillId="0" borderId="1" xfId="1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right" vertical="center" wrapText="1"/>
    </xf>
    <xf numFmtId="3" fontId="56" fillId="0" borderId="1" xfId="1" applyNumberFormat="1" applyFont="1" applyFill="1" applyBorder="1" applyAlignment="1">
      <alignment horizontal="center" vertical="center" wrapText="1"/>
    </xf>
    <xf numFmtId="4" fontId="56" fillId="0" borderId="1" xfId="2" applyNumberFormat="1" applyFont="1" applyFill="1" applyBorder="1" applyAlignment="1">
      <alignment horizontal="center" vertical="center" wrapText="1"/>
    </xf>
    <xf numFmtId="0" fontId="29" fillId="2" borderId="3" xfId="0" quotePrefix="1" applyFont="1" applyFill="1" applyBorder="1" applyAlignment="1">
      <alignment horizontal="left" vertical="center"/>
    </xf>
    <xf numFmtId="0" fontId="53" fillId="0" borderId="3" xfId="0" applyNumberFormat="1" applyFont="1" applyFill="1" applyBorder="1" applyAlignment="1" applyProtection="1"/>
    <xf numFmtId="0" fontId="23" fillId="2" borderId="4" xfId="0" applyNumberFormat="1" applyFont="1" applyFill="1" applyBorder="1" applyAlignment="1" applyProtection="1">
      <alignment horizontal="left" wrapText="1"/>
    </xf>
    <xf numFmtId="0" fontId="24" fillId="2" borderId="4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14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25" fillId="2" borderId="0" xfId="0" applyNumberFormat="1" applyFont="1" applyFill="1" applyBorder="1" applyAlignment="1" applyProtection="1">
      <alignment horizontal="left" wrapText="1"/>
    </xf>
    <xf numFmtId="0" fontId="13" fillId="2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3" fontId="25" fillId="0" borderId="3" xfId="1" applyNumberFormat="1" applyFont="1" applyFill="1" applyBorder="1" applyAlignment="1">
      <alignment horizontal="center" vertical="center" wrapText="1"/>
    </xf>
    <xf numFmtId="4" fontId="25" fillId="0" borderId="3" xfId="2" applyNumberFormat="1" applyFont="1" applyFill="1" applyBorder="1" applyAlignment="1">
      <alignment horizontal="right" vertical="center" wrapText="1"/>
    </xf>
    <xf numFmtId="3" fontId="56" fillId="0" borderId="3" xfId="1" applyNumberFormat="1" applyFont="1" applyFill="1" applyBorder="1" applyAlignment="1">
      <alignment horizontal="center" vertical="center" wrapText="1"/>
    </xf>
    <xf numFmtId="4" fontId="56" fillId="0" borderId="3" xfId="2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4" fontId="3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>
      <alignment wrapText="1"/>
    </xf>
    <xf numFmtId="0" fontId="41" fillId="2" borderId="0" xfId="0" quotePrefix="1" applyFont="1" applyFill="1" applyBorder="1" applyAlignment="1">
      <alignment horizontal="left"/>
    </xf>
    <xf numFmtId="0" fontId="41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 applyProtection="1"/>
    <xf numFmtId="4" fontId="29" fillId="2" borderId="1" xfId="0" applyNumberFormat="1" applyFont="1" applyFill="1" applyBorder="1" applyAlignment="1">
      <alignment horizontal="right"/>
    </xf>
    <xf numFmtId="4" fontId="30" fillId="2" borderId="0" xfId="0" applyNumberFormat="1" applyFont="1" applyFill="1" applyBorder="1" applyAlignment="1" applyProtection="1"/>
    <xf numFmtId="4" fontId="29" fillId="2" borderId="3" xfId="0" applyNumberFormat="1" applyFont="1" applyFill="1" applyBorder="1" applyAlignment="1" applyProtection="1">
      <alignment wrapText="1"/>
    </xf>
    <xf numFmtId="4" fontId="23" fillId="2" borderId="0" xfId="0" applyNumberFormat="1" applyFont="1" applyFill="1" applyBorder="1" applyAlignment="1" applyProtection="1">
      <alignment horizontal="right" wrapText="1"/>
    </xf>
    <xf numFmtId="0" fontId="33" fillId="0" borderId="0" xfId="0" quotePrefix="1" applyFont="1" applyBorder="1" applyAlignment="1">
      <alignment horizontal="left"/>
    </xf>
    <xf numFmtId="0" fontId="33" fillId="0" borderId="0" xfId="0" quotePrefix="1" applyFont="1" applyBorder="1" applyAlignment="1">
      <alignment horizontal="left" vertical="center"/>
    </xf>
    <xf numFmtId="0" fontId="57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>
      <alignment wrapText="1"/>
    </xf>
    <xf numFmtId="3" fontId="23" fillId="2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3" fontId="34" fillId="3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horizontal="right" wrapText="1"/>
    </xf>
    <xf numFmtId="4" fontId="58" fillId="0" borderId="0" xfId="0" applyNumberFormat="1" applyFont="1" applyFill="1" applyBorder="1" applyAlignment="1" applyProtection="1">
      <alignment wrapText="1"/>
    </xf>
    <xf numFmtId="4" fontId="59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/>
    <xf numFmtId="3" fontId="34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34" fillId="0" borderId="0" xfId="0" applyNumberFormat="1" applyFont="1" applyFill="1" applyBorder="1" applyAlignment="1" applyProtection="1">
      <alignment wrapText="1"/>
    </xf>
    <xf numFmtId="0" fontId="60" fillId="0" borderId="0" xfId="0" applyNumberFormat="1" applyFont="1" applyFill="1" applyBorder="1" applyAlignment="1" applyProtection="1"/>
    <xf numFmtId="4" fontId="60" fillId="0" borderId="0" xfId="0" applyNumberFormat="1" applyFont="1" applyFill="1" applyBorder="1" applyAlignment="1" applyProtection="1"/>
    <xf numFmtId="4" fontId="30" fillId="0" borderId="0" xfId="0" applyNumberFormat="1" applyFont="1" applyFill="1" applyBorder="1" applyAlignment="1" applyProtection="1"/>
    <xf numFmtId="3" fontId="36" fillId="3" borderId="0" xfId="0" applyNumberFormat="1" applyFont="1" applyFill="1" applyBorder="1" applyAlignment="1">
      <alignment vertical="center"/>
    </xf>
    <xf numFmtId="3" fontId="41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3" fontId="61" fillId="0" borderId="0" xfId="0" applyNumberFormat="1" applyFont="1" applyAlignment="1">
      <alignment horizontal="right" vertical="center"/>
    </xf>
    <xf numFmtId="0" fontId="36" fillId="2" borderId="0" xfId="0" applyFont="1" applyFill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3" fontId="31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41" fillId="2" borderId="0" xfId="0" applyFont="1" applyFill="1" applyBorder="1" applyAlignment="1">
      <alignment horizontal="left"/>
    </xf>
    <xf numFmtId="0" fontId="25" fillId="2" borderId="0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/>
    <xf numFmtId="3" fontId="29" fillId="2" borderId="1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 applyProtection="1">
      <alignment wrapText="1"/>
    </xf>
    <xf numFmtId="4" fontId="62" fillId="2" borderId="0" xfId="0" applyNumberFormat="1" applyFont="1" applyFill="1" applyBorder="1" applyAlignment="1" applyProtection="1">
      <alignment wrapText="1"/>
    </xf>
    <xf numFmtId="4" fontId="63" fillId="2" borderId="0" xfId="0" applyNumberFormat="1" applyFont="1" applyFill="1" applyBorder="1" applyAlignment="1" applyProtection="1">
      <alignment horizontal="right" wrapText="1"/>
    </xf>
    <xf numFmtId="0" fontId="62" fillId="2" borderId="0" xfId="0" applyNumberFormat="1" applyFont="1" applyFill="1" applyBorder="1" applyAlignment="1" applyProtection="1"/>
    <xf numFmtId="3" fontId="62" fillId="3" borderId="0" xfId="0" applyNumberFormat="1" applyFont="1" applyFill="1" applyBorder="1" applyAlignment="1" applyProtection="1">
      <alignment wrapText="1"/>
    </xf>
    <xf numFmtId="4" fontId="62" fillId="2" borderId="0" xfId="0" applyNumberFormat="1" applyFont="1" applyFill="1" applyBorder="1" applyAlignment="1" applyProtection="1">
      <alignment horizontal="right" wrapText="1"/>
    </xf>
    <xf numFmtId="3" fontId="62" fillId="2" borderId="0" xfId="0" applyNumberFormat="1" applyFont="1" applyFill="1" applyBorder="1" applyAlignment="1" applyProtection="1"/>
    <xf numFmtId="3" fontId="62" fillId="0" borderId="0" xfId="0" applyNumberFormat="1" applyFont="1" applyFill="1" applyBorder="1" applyAlignment="1" applyProtection="1"/>
    <xf numFmtId="3" fontId="58" fillId="0" borderId="0" xfId="0" applyNumberFormat="1" applyFont="1" applyFill="1" applyBorder="1" applyAlignment="1" applyProtection="1"/>
    <xf numFmtId="3" fontId="58" fillId="2" borderId="0" xfId="0" applyNumberFormat="1" applyFont="1" applyFill="1" applyBorder="1" applyAlignment="1" applyProtection="1"/>
    <xf numFmtId="3" fontId="65" fillId="0" borderId="0" xfId="0" applyNumberFormat="1" applyFont="1" applyFill="1" applyBorder="1" applyAlignment="1">
      <alignment vertical="center"/>
    </xf>
    <xf numFmtId="3" fontId="65" fillId="2" borderId="0" xfId="0" applyNumberFormat="1" applyFont="1" applyFill="1" applyBorder="1" applyAlignment="1">
      <alignment vertical="center"/>
    </xf>
    <xf numFmtId="3" fontId="65" fillId="0" borderId="0" xfId="0" applyNumberFormat="1" applyFont="1" applyBorder="1" applyAlignment="1">
      <alignment vertical="center"/>
    </xf>
    <xf numFmtId="3" fontId="64" fillId="0" borderId="0" xfId="0" applyNumberFormat="1" applyFont="1" applyBorder="1" applyAlignment="1">
      <alignment vertical="center"/>
    </xf>
    <xf numFmtId="3" fontId="70" fillId="2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3" fontId="70" fillId="0" borderId="0" xfId="0" applyNumberFormat="1" applyFont="1" applyFill="1" applyBorder="1" applyAlignment="1" applyProtection="1"/>
    <xf numFmtId="0" fontId="14" fillId="3" borderId="0" xfId="0" quotePrefix="1" applyNumberFormat="1" applyFont="1" applyFill="1" applyBorder="1" applyAlignment="1" applyProtection="1">
      <alignment horizontal="left" wrapText="1"/>
    </xf>
    <xf numFmtId="4" fontId="23" fillId="0" borderId="0" xfId="0" applyNumberFormat="1" applyFont="1" applyFill="1" applyBorder="1" applyAlignment="1" applyProtection="1">
      <alignment horizontal="right" wrapText="1"/>
    </xf>
    <xf numFmtId="3" fontId="41" fillId="0" borderId="0" xfId="0" applyNumberFormat="1" applyFont="1" applyFill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0" fontId="3" fillId="3" borderId="0" xfId="0" applyNumberFormat="1" applyFont="1" applyFill="1" applyBorder="1" applyAlignment="1" applyProtection="1">
      <alignment horizontal="left" wrapText="1"/>
    </xf>
    <xf numFmtId="3" fontId="58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3" fontId="23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4" fontId="62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/>
    </xf>
    <xf numFmtId="0" fontId="3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16" fillId="0" borderId="0" xfId="0" quotePrefix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 applyProtection="1"/>
    <xf numFmtId="0" fontId="16" fillId="0" borderId="0" xfId="0" quotePrefix="1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horizontal="right" vertical="center"/>
    </xf>
    <xf numFmtId="3" fontId="6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vertical="center"/>
    </xf>
    <xf numFmtId="0" fontId="24" fillId="0" borderId="0" xfId="0" applyNumberFormat="1" applyFont="1" applyFill="1" applyBorder="1" applyAlignment="1" applyProtection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33" fillId="0" borderId="0" xfId="0" quotePrefix="1" applyFont="1" applyFill="1" applyBorder="1" applyAlignment="1">
      <alignment horizontal="left" vertical="top"/>
    </xf>
    <xf numFmtId="0" fontId="33" fillId="0" borderId="0" xfId="0" quotePrefix="1" applyFont="1" applyFill="1" applyBorder="1" applyAlignment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left" vertical="top"/>
    </xf>
    <xf numFmtId="3" fontId="24" fillId="0" borderId="0" xfId="0" quotePrefix="1" applyNumberFormat="1" applyFont="1" applyFill="1" applyBorder="1" applyAlignment="1" applyProtection="1">
      <alignment horizontal="left"/>
    </xf>
    <xf numFmtId="4" fontId="63" fillId="0" borderId="0" xfId="0" applyNumberFormat="1" applyFont="1" applyFill="1" applyBorder="1" applyAlignment="1" applyProtection="1">
      <alignment horizontal="right" wrapText="1"/>
    </xf>
    <xf numFmtId="3" fontId="69" fillId="0" borderId="0" xfId="0" applyNumberFormat="1" applyFont="1" applyFill="1" applyBorder="1" applyAlignment="1" applyProtection="1"/>
    <xf numFmtId="3" fontId="66" fillId="0" borderId="0" xfId="0" applyNumberFormat="1" applyFont="1" applyFill="1" applyBorder="1" applyAlignment="1" applyProtection="1"/>
    <xf numFmtId="0" fontId="5" fillId="0" borderId="0" xfId="0" quotePrefix="1" applyFont="1" applyFill="1" applyBorder="1" applyAlignment="1">
      <alignment horizontal="left" vertical="top"/>
    </xf>
    <xf numFmtId="3" fontId="2" fillId="0" borderId="0" xfId="0" quotePrefix="1" applyNumberFormat="1" applyFont="1" applyFill="1" applyBorder="1" applyAlignment="1" applyProtection="1">
      <alignment horizontal="left"/>
    </xf>
    <xf numFmtId="0" fontId="6" fillId="0" borderId="0" xfId="0" quotePrefix="1" applyNumberFormat="1" applyFont="1" applyFill="1" applyBorder="1" applyAlignment="1" applyProtection="1">
      <alignment horizontal="left" vertical="top"/>
    </xf>
    <xf numFmtId="3" fontId="59" fillId="0" borderId="0" xfId="0" applyNumberFormat="1" applyFont="1" applyFill="1" applyBorder="1" applyAlignment="1" applyProtection="1"/>
    <xf numFmtId="3" fontId="59" fillId="0" borderId="0" xfId="0" applyNumberFormat="1" applyFont="1" applyFill="1" applyBorder="1" applyAlignment="1" applyProtection="1">
      <alignment wrapText="1"/>
    </xf>
    <xf numFmtId="0" fontId="8" fillId="0" borderId="4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quotePrefix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3" fontId="23" fillId="0" borderId="4" xfId="0" applyNumberFormat="1" applyFont="1" applyFill="1" applyBorder="1" applyAlignment="1" applyProtection="1">
      <alignment horizontal="right" vertical="top"/>
    </xf>
    <xf numFmtId="4" fontId="23" fillId="0" borderId="0" xfId="0" applyNumberFormat="1" applyFont="1" applyFill="1" applyBorder="1" applyAlignment="1" applyProtection="1">
      <alignment horizontal="right" vertical="top"/>
    </xf>
    <xf numFmtId="4" fontId="23" fillId="0" borderId="0" xfId="0" applyNumberFormat="1" applyFont="1" applyFill="1" applyBorder="1" applyAlignment="1" applyProtection="1">
      <alignment horizontal="right" vertical="top" wrapText="1"/>
    </xf>
    <xf numFmtId="3" fontId="23" fillId="0" borderId="0" xfId="0" applyNumberFormat="1" applyFont="1" applyFill="1" applyBorder="1" applyAlignment="1" applyProtection="1">
      <alignment horizontal="right" vertical="top"/>
    </xf>
    <xf numFmtId="3" fontId="24" fillId="0" borderId="0" xfId="0" applyNumberFormat="1" applyFont="1" applyFill="1" applyBorder="1" applyAlignment="1" applyProtection="1">
      <alignment horizontal="right" vertical="top"/>
    </xf>
    <xf numFmtId="3" fontId="62" fillId="0" borderId="0" xfId="0" applyNumberFormat="1" applyFont="1" applyFill="1" applyBorder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/>
    </xf>
    <xf numFmtId="3" fontId="25" fillId="0" borderId="0" xfId="0" applyNumberFormat="1" applyFont="1" applyFill="1" applyBorder="1" applyAlignment="1" applyProtection="1">
      <alignment horizontal="right" vertical="top"/>
    </xf>
    <xf numFmtId="0" fontId="25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1" xfId="0" quotePrefix="1" applyFont="1" applyFill="1" applyBorder="1" applyAlignment="1">
      <alignment horizontal="center" vertical="center" wrapText="1"/>
    </xf>
    <xf numFmtId="164" fontId="73" fillId="0" borderId="0" xfId="0" applyNumberFormat="1" applyFont="1" applyAlignment="1">
      <alignment horizontal="center" vertical="center" wrapText="1"/>
    </xf>
    <xf numFmtId="0" fontId="74" fillId="0" borderId="0" xfId="0" applyNumberFormat="1" applyFont="1" applyFill="1" applyBorder="1" applyAlignment="1" applyProtection="1">
      <alignment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3" xfId="0" quotePrefix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0" fontId="55" fillId="0" borderId="3" xfId="0" applyFont="1" applyFill="1" applyBorder="1" applyAlignment="1">
      <alignment horizontal="center" vertical="center" wrapText="1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55" fillId="0" borderId="3" xfId="0" quotePrefix="1" applyFont="1" applyFill="1" applyBorder="1" applyAlignment="1">
      <alignment horizontal="center" vertical="center" wrapText="1"/>
    </xf>
    <xf numFmtId="0" fontId="38" fillId="2" borderId="2" xfId="0" applyNumberFormat="1" applyFont="1" applyFill="1" applyBorder="1" applyAlignment="1" applyProtection="1">
      <alignment horizontal="center" vertical="center"/>
    </xf>
    <xf numFmtId="164" fontId="25" fillId="2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Fill="1" applyBorder="1" applyAlignment="1" applyProtection="1"/>
    <xf numFmtId="164" fontId="71" fillId="2" borderId="3" xfId="0" quotePrefix="1" applyNumberFormat="1" applyFont="1" applyFill="1" applyBorder="1" applyAlignment="1">
      <alignment horizontal="center" vertical="center" wrapText="1"/>
    </xf>
    <xf numFmtId="0" fontId="72" fillId="0" borderId="3" xfId="0" applyNumberFormat="1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Obično_Polugodišnji-sabor" xfId="1"/>
    <cellStyle name="Obično_prihodi 200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topLeftCell="A15" workbookViewId="0">
      <selection activeCell="C26" sqref="C26"/>
    </sheetView>
  </sheetViews>
  <sheetFormatPr defaultColWidth="11.42578125" defaultRowHeight="12.75"/>
  <cols>
    <col min="1" max="1" width="4.28515625" customWidth="1"/>
    <col min="2" max="2" width="52.28515625" style="1" customWidth="1"/>
    <col min="3" max="3" width="15" customWidth="1"/>
    <col min="4" max="5" width="14.7109375" customWidth="1"/>
    <col min="6" max="6" width="8.140625" style="163" customWidth="1"/>
    <col min="7" max="7" width="8.140625" customWidth="1"/>
    <col min="9" max="9" width="15.85546875" customWidth="1"/>
    <col min="10" max="10" width="14.28515625" hidden="1" customWidth="1"/>
    <col min="11" max="11" width="16.7109375" customWidth="1"/>
    <col min="12" max="12" width="11.28515625" hidden="1" customWidth="1"/>
    <col min="13" max="13" width="16.42578125" customWidth="1"/>
    <col min="14" max="14" width="0" hidden="1" customWidth="1"/>
    <col min="15" max="15" width="15.42578125" customWidth="1"/>
  </cols>
  <sheetData>
    <row r="1" spans="1:15" ht="12.75" hidden="1" customHeight="1">
      <c r="B1" s="335" t="s">
        <v>0</v>
      </c>
      <c r="C1" s="166"/>
      <c r="D1" s="166"/>
    </row>
    <row r="2" spans="1:15" ht="27.75" hidden="1" customHeight="1">
      <c r="B2" s="336"/>
      <c r="C2" s="166"/>
      <c r="D2" s="166"/>
    </row>
    <row r="3" spans="1:15" ht="22.5" customHeight="1">
      <c r="A3" s="341" t="s">
        <v>280</v>
      </c>
      <c r="B3" s="342"/>
      <c r="C3" s="342"/>
      <c r="D3" s="342"/>
      <c r="E3" s="342"/>
      <c r="F3" s="342"/>
      <c r="G3" s="342"/>
    </row>
    <row r="4" spans="1:15" ht="48" customHeight="1">
      <c r="A4" s="342"/>
      <c r="B4" s="342"/>
      <c r="C4" s="342"/>
      <c r="D4" s="342"/>
      <c r="E4" s="342"/>
      <c r="F4" s="342"/>
      <c r="G4" s="342"/>
    </row>
    <row r="5" spans="1:15" s="5" customFormat="1" ht="24.75" customHeight="1">
      <c r="A5" s="343" t="s">
        <v>56</v>
      </c>
      <c r="B5" s="336"/>
      <c r="C5" s="336"/>
      <c r="D5" s="336"/>
      <c r="E5" s="336"/>
      <c r="F5" s="336"/>
      <c r="G5" s="336"/>
    </row>
    <row r="6" spans="1:15" s="1" customFormat="1" ht="24" customHeight="1">
      <c r="A6" s="343" t="s">
        <v>2</v>
      </c>
      <c r="B6" s="336"/>
      <c r="C6" s="336"/>
      <c r="D6" s="336"/>
      <c r="E6" s="336"/>
      <c r="F6" s="336"/>
      <c r="G6" s="336"/>
    </row>
    <row r="7" spans="1:15" s="1" customFormat="1" ht="13.5" customHeight="1">
      <c r="B7" s="13"/>
      <c r="C7" s="14"/>
      <c r="D7" s="14"/>
      <c r="E7" s="14"/>
      <c r="F7" s="206"/>
      <c r="G7" s="14"/>
    </row>
    <row r="8" spans="1:15" s="1" customFormat="1" ht="27.75" customHeight="1">
      <c r="A8" s="337" t="s">
        <v>245</v>
      </c>
      <c r="B8" s="338"/>
      <c r="C8" s="177" t="s">
        <v>264</v>
      </c>
      <c r="D8" s="177" t="s">
        <v>265</v>
      </c>
      <c r="E8" s="177" t="s">
        <v>266</v>
      </c>
      <c r="F8" s="178" t="s">
        <v>246</v>
      </c>
      <c r="G8" s="178" t="s">
        <v>246</v>
      </c>
    </row>
    <row r="9" spans="1:15" s="1" customFormat="1" ht="12.75" customHeight="1">
      <c r="A9" s="339">
        <v>1</v>
      </c>
      <c r="B9" s="340"/>
      <c r="C9" s="179">
        <v>2</v>
      </c>
      <c r="D9" s="179">
        <v>3</v>
      </c>
      <c r="E9" s="179">
        <v>4</v>
      </c>
      <c r="F9" s="180" t="s">
        <v>247</v>
      </c>
      <c r="G9" s="180" t="s">
        <v>248</v>
      </c>
    </row>
    <row r="10" spans="1:15" s="1" customFormat="1" ht="22.5" customHeight="1">
      <c r="A10" s="162">
        <v>6</v>
      </c>
      <c r="B10" s="170" t="s">
        <v>29</v>
      </c>
      <c r="C10" s="47">
        <f>prihodi!D5</f>
        <v>1796908631.8699999</v>
      </c>
      <c r="D10" s="47">
        <f>prihodi!E5</f>
        <v>1864560000</v>
      </c>
      <c r="E10" s="47">
        <f>prihodi!F5</f>
        <v>2019315622.23</v>
      </c>
      <c r="F10" s="207">
        <f>E10/C10*100</f>
        <v>112.37720084457197</v>
      </c>
      <c r="G10" s="93">
        <f>E10/D10*100</f>
        <v>108.29984673220491</v>
      </c>
      <c r="I10" s="2"/>
      <c r="J10" s="2"/>
      <c r="K10" s="2"/>
    </row>
    <row r="11" spans="1:15" s="1" customFormat="1" ht="22.5" customHeight="1">
      <c r="A11" s="162">
        <v>7</v>
      </c>
      <c r="B11" s="171" t="s">
        <v>26</v>
      </c>
      <c r="C11" s="47">
        <f>prihodi!D38</f>
        <v>10480</v>
      </c>
      <c r="D11" s="47">
        <f>prihodi!E38</f>
        <v>40000</v>
      </c>
      <c r="E11" s="47">
        <f>prihodi!F38</f>
        <v>38480</v>
      </c>
      <c r="F11" s="207">
        <f>E11/C11*100</f>
        <v>367.17557251908397</v>
      </c>
      <c r="G11" s="93">
        <f>E11/D11*100</f>
        <v>96.2</v>
      </c>
      <c r="I11" s="2"/>
      <c r="J11" s="2"/>
      <c r="K11" s="2"/>
    </row>
    <row r="12" spans="1:15" s="1" customFormat="1" ht="22.5" customHeight="1">
      <c r="A12" s="162">
        <v>3</v>
      </c>
      <c r="B12" s="172" t="s">
        <v>107</v>
      </c>
      <c r="C12" s="15">
        <f>'rashodi-opći dio'!D4</f>
        <v>1439058281.46</v>
      </c>
      <c r="D12" s="15">
        <f>'rashodi-opći dio'!E4</f>
        <v>1111648000</v>
      </c>
      <c r="E12" s="15">
        <f>'rashodi-opći dio'!F4</f>
        <v>616809569.09000003</v>
      </c>
      <c r="F12" s="207">
        <f>E12/C12*100</f>
        <v>42.862028385967413</v>
      </c>
      <c r="G12" s="93">
        <f>E12/D12*100</f>
        <v>55.486050358566743</v>
      </c>
      <c r="I12" s="2"/>
      <c r="J12" s="2"/>
      <c r="K12" s="2"/>
      <c r="O12" s="2"/>
    </row>
    <row r="13" spans="1:15" s="1" customFormat="1" ht="22.5" customHeight="1">
      <c r="A13" s="162">
        <v>4</v>
      </c>
      <c r="B13" s="171" t="s">
        <v>27</v>
      </c>
      <c r="C13" s="15">
        <f>'rashodi-opći dio'!D68</f>
        <v>1077049475.98</v>
      </c>
      <c r="D13" s="15">
        <f>'rashodi-opći dio'!E68</f>
        <v>1347952000</v>
      </c>
      <c r="E13" s="15">
        <f>'rashodi-opći dio'!F68</f>
        <v>1144430133.24</v>
      </c>
      <c r="F13" s="207">
        <f>E13/C13*100</f>
        <v>106.25604104200421</v>
      </c>
      <c r="G13" s="93">
        <f>E13/D13*100</f>
        <v>84.901401032084237</v>
      </c>
      <c r="I13" s="2"/>
      <c r="J13" s="2"/>
      <c r="K13" s="2"/>
      <c r="L13" s="2"/>
      <c r="M13" s="2"/>
      <c r="N13" s="2"/>
      <c r="O13" s="2"/>
    </row>
    <row r="14" spans="1:15" s="10" customFormat="1" ht="22.5" customHeight="1">
      <c r="A14" s="167"/>
      <c r="B14" s="172" t="s">
        <v>28</v>
      </c>
      <c r="C14" s="15">
        <f>C10+C11-C12-C13</f>
        <v>-719188645.57000017</v>
      </c>
      <c r="D14" s="15">
        <f>D10+D11-D12-D13</f>
        <v>-595000000</v>
      </c>
      <c r="E14" s="15">
        <f>E10+E11-E12-E13</f>
        <v>258114399.89999986</v>
      </c>
      <c r="F14" s="207">
        <f>E14/C14*100</f>
        <v>-35.889665596073016</v>
      </c>
      <c r="G14" s="93">
        <f>E14/D14*100</f>
        <v>-43.380571411764684</v>
      </c>
      <c r="I14" s="7"/>
      <c r="J14" s="7"/>
      <c r="K14" s="2"/>
      <c r="L14" s="7"/>
      <c r="M14" s="7"/>
      <c r="N14" s="7"/>
      <c r="O14" s="7"/>
    </row>
    <row r="15" spans="1:15" s="1" customFormat="1" ht="9.75" customHeight="1">
      <c r="B15" s="16"/>
      <c r="C15" s="14"/>
      <c r="D15" s="14"/>
      <c r="E15" s="14"/>
      <c r="F15" s="206"/>
      <c r="G15" s="14"/>
      <c r="I15" s="2"/>
      <c r="J15" s="2"/>
      <c r="K15" s="2"/>
      <c r="L15" s="2"/>
      <c r="M15" s="2"/>
      <c r="N15" s="2"/>
      <c r="O15" s="2"/>
    </row>
    <row r="16" spans="1:15" s="3" customFormat="1" ht="24" customHeight="1">
      <c r="A16" s="344" t="s">
        <v>34</v>
      </c>
      <c r="B16" s="345"/>
      <c r="C16" s="345"/>
      <c r="D16" s="345"/>
      <c r="E16" s="345"/>
      <c r="F16" s="345"/>
      <c r="G16" s="345"/>
      <c r="I16" s="158"/>
      <c r="J16" s="158"/>
      <c r="K16" s="158"/>
    </row>
    <row r="17" spans="1:19" s="3" customFormat="1" ht="9.75" customHeight="1">
      <c r="B17" s="17"/>
      <c r="C17" s="18"/>
      <c r="D17" s="18"/>
      <c r="E17" s="18"/>
      <c r="F17" s="208"/>
      <c r="G17" s="18"/>
      <c r="I17" s="158"/>
      <c r="J17" s="158"/>
      <c r="K17" s="158"/>
    </row>
    <row r="18" spans="1:19" s="3" customFormat="1" ht="27.75" customHeight="1">
      <c r="A18" s="337" t="s">
        <v>245</v>
      </c>
      <c r="B18" s="338"/>
      <c r="C18" s="177" t="s">
        <v>264</v>
      </c>
      <c r="D18" s="177" t="s">
        <v>265</v>
      </c>
      <c r="E18" s="177" t="s">
        <v>266</v>
      </c>
      <c r="F18" s="178" t="s">
        <v>246</v>
      </c>
      <c r="G18" s="178" t="s">
        <v>246</v>
      </c>
      <c r="I18" s="106"/>
      <c r="J18" s="106"/>
      <c r="K18" s="106"/>
      <c r="L18" s="106"/>
      <c r="M18" s="106"/>
      <c r="N18" s="106"/>
      <c r="O18" s="106"/>
    </row>
    <row r="19" spans="1:19" s="3" customFormat="1" ht="12.75" customHeight="1">
      <c r="A19" s="339">
        <v>1</v>
      </c>
      <c r="B19" s="340"/>
      <c r="C19" s="179">
        <v>2</v>
      </c>
      <c r="D19" s="179">
        <v>3</v>
      </c>
      <c r="E19" s="179">
        <v>4</v>
      </c>
      <c r="F19" s="180" t="s">
        <v>247</v>
      </c>
      <c r="G19" s="180" t="s">
        <v>248</v>
      </c>
      <c r="I19" s="106"/>
      <c r="J19" s="106"/>
      <c r="K19" s="106"/>
      <c r="L19" s="106"/>
      <c r="M19" s="106"/>
      <c r="N19" s="106"/>
      <c r="O19" s="106"/>
    </row>
    <row r="20" spans="1:19" s="3" customFormat="1" ht="32.25" customHeight="1">
      <c r="A20" s="168">
        <v>8</v>
      </c>
      <c r="B20" s="173" t="s">
        <v>24</v>
      </c>
      <c r="C20" s="241">
        <f>'račun financiranja'!D5</f>
        <v>1681041735.8900001</v>
      </c>
      <c r="D20" s="241">
        <f>'račun financiranja'!E5</f>
        <v>1679850000</v>
      </c>
      <c r="E20" s="241">
        <f>'račun financiranja'!F5</f>
        <v>1474674532</v>
      </c>
      <c r="F20" s="207">
        <f>E20/C20*100</f>
        <v>87.723850069627076</v>
      </c>
      <c r="G20" s="93">
        <f>E20/D20*100</f>
        <v>87.786083995594851</v>
      </c>
      <c r="I20" s="2"/>
      <c r="J20" s="158"/>
      <c r="K20" s="35"/>
      <c r="L20" s="35"/>
      <c r="M20" s="35"/>
      <c r="N20" s="12"/>
      <c r="O20" s="35"/>
      <c r="P20" s="1"/>
      <c r="Q20" s="1"/>
      <c r="R20" s="1"/>
      <c r="S20" s="1"/>
    </row>
    <row r="21" spans="1:19" s="3" customFormat="1" ht="32.25" customHeight="1">
      <c r="A21" s="168">
        <v>5</v>
      </c>
      <c r="B21" s="173" t="s">
        <v>188</v>
      </c>
      <c r="C21" s="47">
        <f>'račun financiranja'!D12</f>
        <v>766500000</v>
      </c>
      <c r="D21" s="47">
        <f>'račun financiranja'!E12</f>
        <v>1084850000</v>
      </c>
      <c r="E21" s="47">
        <f>'račun financiranja'!F12</f>
        <v>1090488464.45</v>
      </c>
      <c r="F21" s="207">
        <f>E21/C21*100</f>
        <v>142.26855374429223</v>
      </c>
      <c r="G21" s="93">
        <f>E21/D21*100</f>
        <v>100.51974599714246</v>
      </c>
      <c r="I21" s="2"/>
      <c r="J21" s="158"/>
      <c r="K21" s="35"/>
    </row>
    <row r="22" spans="1:19" s="3" customFormat="1" ht="22.5" customHeight="1">
      <c r="A22" s="168"/>
      <c r="B22" s="174" t="s">
        <v>279</v>
      </c>
      <c r="C22" s="47">
        <f>C20-C21+C14</f>
        <v>195353090.31999993</v>
      </c>
      <c r="D22" s="47">
        <f>D20-D21+D14</f>
        <v>0</v>
      </c>
      <c r="E22" s="47">
        <f>E20-E21+E14</f>
        <v>642300467.44999981</v>
      </c>
      <c r="F22" s="207">
        <f>E22/C22*100</f>
        <v>328.78950949681609</v>
      </c>
      <c r="G22" s="109" t="s">
        <v>189</v>
      </c>
      <c r="I22" s="2"/>
      <c r="J22" s="158"/>
      <c r="K22" s="35"/>
    </row>
    <row r="23" spans="1:19" s="3" customFormat="1" ht="22.5" customHeight="1">
      <c r="A23" s="169"/>
      <c r="B23" s="175" t="s">
        <v>53</v>
      </c>
      <c r="C23" s="15">
        <f>C20-C21-C22</f>
        <v>719188645.57000017</v>
      </c>
      <c r="D23" s="15">
        <f>D20-D21-D22</f>
        <v>595000000</v>
      </c>
      <c r="E23" s="15">
        <f>E20-E21-E22</f>
        <v>-258114399.89999986</v>
      </c>
      <c r="F23" s="207">
        <f>E23/C23*100</f>
        <v>-35.889665596073016</v>
      </c>
      <c r="G23" s="93">
        <f>E23/D23*100</f>
        <v>-43.380571411764684</v>
      </c>
      <c r="I23" s="158"/>
      <c r="J23" s="158"/>
      <c r="K23" s="158"/>
    </row>
    <row r="24" spans="1:19" s="3" customFormat="1" ht="18" customHeight="1">
      <c r="A24" s="182"/>
      <c r="B24" s="181"/>
      <c r="C24" s="19"/>
      <c r="D24" s="19"/>
      <c r="E24" s="19"/>
      <c r="F24" s="209"/>
      <c r="G24" s="19"/>
      <c r="I24" s="158"/>
      <c r="J24" s="158"/>
      <c r="K24" s="158"/>
    </row>
    <row r="25" spans="1:19" s="3" customFormat="1" ht="22.15" customHeight="1">
      <c r="A25" s="176"/>
      <c r="B25" s="175" t="s">
        <v>55</v>
      </c>
      <c r="C25" s="15">
        <f>C14+C23</f>
        <v>0</v>
      </c>
      <c r="D25" s="15">
        <f>D14+D23</f>
        <v>0</v>
      </c>
      <c r="E25" s="15">
        <f>E14+E23</f>
        <v>0</v>
      </c>
      <c r="F25" s="109" t="s">
        <v>189</v>
      </c>
      <c r="G25" s="109" t="s">
        <v>189</v>
      </c>
      <c r="I25" s="158"/>
      <c r="J25" s="158"/>
      <c r="K25" s="158"/>
    </row>
    <row r="26" spans="1:19" s="3" customFormat="1" ht="18" customHeight="1">
      <c r="B26" s="4"/>
      <c r="F26" s="202"/>
      <c r="I26" s="158"/>
      <c r="J26" s="158"/>
      <c r="K26" s="158"/>
    </row>
    <row r="27" spans="1:19" s="1" customFormat="1">
      <c r="C27" s="2"/>
      <c r="D27" s="2"/>
      <c r="E27" s="2"/>
      <c r="F27" s="201"/>
      <c r="G27" s="2"/>
    </row>
    <row r="28" spans="1:19" s="1" customFormat="1">
      <c r="C28" s="2"/>
      <c r="D28" s="2"/>
      <c r="E28" s="2"/>
      <c r="F28" s="201"/>
      <c r="G28" s="2"/>
    </row>
    <row r="29" spans="1:19" s="1" customFormat="1">
      <c r="C29" s="2"/>
      <c r="D29" s="2"/>
      <c r="E29" s="2"/>
      <c r="F29" s="201"/>
      <c r="G29" s="2"/>
    </row>
    <row r="30" spans="1:19" s="1" customFormat="1">
      <c r="C30" s="2"/>
      <c r="D30" s="2"/>
      <c r="E30" s="2"/>
      <c r="F30" s="201"/>
      <c r="G30" s="2"/>
    </row>
    <row r="31" spans="1:19" s="1" customFormat="1">
      <c r="C31" s="2"/>
      <c r="D31" s="2"/>
      <c r="E31" s="2"/>
      <c r="F31" s="201"/>
      <c r="G31" s="2"/>
    </row>
    <row r="32" spans="1:19" s="1" customFormat="1">
      <c r="C32" s="2"/>
      <c r="D32" s="2"/>
      <c r="E32" s="2"/>
      <c r="F32" s="201"/>
      <c r="G32" s="2"/>
    </row>
    <row r="33" spans="3:6" s="1" customFormat="1">
      <c r="C33" s="2"/>
      <c r="F33" s="201"/>
    </row>
    <row r="34" spans="3:6" s="1" customFormat="1">
      <c r="C34" s="2"/>
      <c r="F34" s="201"/>
    </row>
    <row r="35" spans="3:6" s="1" customFormat="1">
      <c r="C35" s="2"/>
      <c r="F35" s="201"/>
    </row>
    <row r="36" spans="3:6" s="1" customFormat="1">
      <c r="C36" s="2"/>
      <c r="F36" s="201"/>
    </row>
    <row r="37" spans="3:6" s="1" customFormat="1">
      <c r="F37" s="201"/>
    </row>
    <row r="38" spans="3:6" s="1" customFormat="1">
      <c r="F38" s="201"/>
    </row>
    <row r="39" spans="3:6" s="1" customFormat="1">
      <c r="F39" s="201"/>
    </row>
    <row r="40" spans="3:6" s="1" customFormat="1">
      <c r="F40" s="201"/>
    </row>
    <row r="41" spans="3:6" s="1" customFormat="1">
      <c r="F41" s="201"/>
    </row>
    <row r="42" spans="3:6" s="1" customFormat="1">
      <c r="F42" s="201"/>
    </row>
    <row r="43" spans="3:6" s="1" customFormat="1">
      <c r="F43" s="201"/>
    </row>
    <row r="44" spans="3:6" s="1" customFormat="1">
      <c r="F44" s="201"/>
    </row>
    <row r="45" spans="3:6" s="1" customFormat="1">
      <c r="F45" s="201"/>
    </row>
    <row r="46" spans="3:6" s="1" customFormat="1">
      <c r="F46" s="201"/>
    </row>
    <row r="47" spans="3:6" s="1" customFormat="1">
      <c r="F47" s="201"/>
    </row>
    <row r="48" spans="3:6" s="1" customFormat="1">
      <c r="F48" s="201"/>
    </row>
    <row r="49" spans="6:6" s="1" customFormat="1">
      <c r="F49" s="201"/>
    </row>
    <row r="50" spans="6:6" s="1" customFormat="1">
      <c r="F50" s="201"/>
    </row>
    <row r="51" spans="6:6" s="1" customFormat="1">
      <c r="F51" s="201"/>
    </row>
    <row r="52" spans="6:6" s="1" customFormat="1">
      <c r="F52" s="201"/>
    </row>
    <row r="53" spans="6:6" s="1" customFormat="1">
      <c r="F53" s="201"/>
    </row>
    <row r="54" spans="6:6" s="1" customFormat="1">
      <c r="F54" s="201"/>
    </row>
    <row r="55" spans="6:6" s="1" customFormat="1">
      <c r="F55" s="201"/>
    </row>
    <row r="56" spans="6:6" s="1" customFormat="1">
      <c r="F56" s="201"/>
    </row>
    <row r="57" spans="6:6" s="1" customFormat="1">
      <c r="F57" s="201"/>
    </row>
    <row r="58" spans="6:6" s="1" customFormat="1">
      <c r="F58" s="201"/>
    </row>
    <row r="59" spans="6:6" s="1" customFormat="1">
      <c r="F59" s="201"/>
    </row>
    <row r="60" spans="6:6" s="1" customFormat="1">
      <c r="F60" s="201"/>
    </row>
    <row r="61" spans="6:6" s="1" customFormat="1">
      <c r="F61" s="201"/>
    </row>
    <row r="62" spans="6:6" s="1" customFormat="1">
      <c r="F62" s="201"/>
    </row>
    <row r="63" spans="6:6" s="1" customFormat="1">
      <c r="F63" s="201"/>
    </row>
    <row r="64" spans="6:6" s="1" customFormat="1">
      <c r="F64" s="201"/>
    </row>
    <row r="65" spans="6:6" s="1" customFormat="1">
      <c r="F65" s="201"/>
    </row>
    <row r="66" spans="6:6" s="1" customFormat="1">
      <c r="F66" s="201"/>
    </row>
    <row r="67" spans="6:6" s="1" customFormat="1">
      <c r="F67" s="201"/>
    </row>
    <row r="68" spans="6:6" s="1" customFormat="1">
      <c r="F68" s="201"/>
    </row>
    <row r="69" spans="6:6" s="1" customFormat="1">
      <c r="F69" s="201"/>
    </row>
    <row r="70" spans="6:6" s="1" customFormat="1">
      <c r="F70" s="201"/>
    </row>
    <row r="71" spans="6:6" s="1" customFormat="1">
      <c r="F71" s="201"/>
    </row>
    <row r="72" spans="6:6" s="1" customFormat="1">
      <c r="F72" s="201"/>
    </row>
    <row r="73" spans="6:6" s="1" customFormat="1">
      <c r="F73" s="201"/>
    </row>
    <row r="74" spans="6:6" s="1" customFormat="1">
      <c r="F74" s="201"/>
    </row>
    <row r="75" spans="6:6" s="1" customFormat="1">
      <c r="F75" s="201"/>
    </row>
    <row r="76" spans="6:6" s="1" customFormat="1">
      <c r="F76" s="201"/>
    </row>
    <row r="77" spans="6:6" s="1" customFormat="1">
      <c r="F77" s="201"/>
    </row>
    <row r="78" spans="6:6" s="1" customFormat="1">
      <c r="F78" s="201"/>
    </row>
    <row r="79" spans="6:6" s="1" customFormat="1">
      <c r="F79" s="201"/>
    </row>
    <row r="80" spans="6:6" s="1" customFormat="1">
      <c r="F80" s="201"/>
    </row>
    <row r="81" spans="6:6" s="1" customFormat="1">
      <c r="F81" s="201"/>
    </row>
    <row r="82" spans="6:6" s="1" customFormat="1">
      <c r="F82" s="201"/>
    </row>
    <row r="83" spans="6:6" s="1" customFormat="1">
      <c r="F83" s="201"/>
    </row>
    <row r="84" spans="6:6" s="1" customFormat="1">
      <c r="F84" s="201"/>
    </row>
    <row r="85" spans="6:6" s="1" customFormat="1">
      <c r="F85" s="201"/>
    </row>
    <row r="86" spans="6:6" s="1" customFormat="1">
      <c r="F86" s="201"/>
    </row>
    <row r="87" spans="6:6" s="1" customFormat="1">
      <c r="F87" s="201"/>
    </row>
    <row r="88" spans="6:6" s="1" customFormat="1">
      <c r="F88" s="201"/>
    </row>
    <row r="89" spans="6:6" s="1" customFormat="1">
      <c r="F89" s="201"/>
    </row>
    <row r="90" spans="6:6" s="1" customFormat="1">
      <c r="F90" s="201"/>
    </row>
    <row r="91" spans="6:6" s="1" customFormat="1">
      <c r="F91" s="201"/>
    </row>
    <row r="92" spans="6:6" s="1" customFormat="1">
      <c r="F92" s="201"/>
    </row>
    <row r="93" spans="6:6" s="1" customFormat="1">
      <c r="F93" s="201"/>
    </row>
    <row r="94" spans="6:6" s="1" customFormat="1">
      <c r="F94" s="201"/>
    </row>
    <row r="95" spans="6:6" s="1" customFormat="1">
      <c r="F95" s="201"/>
    </row>
    <row r="96" spans="6:6" s="1" customFormat="1">
      <c r="F96" s="201"/>
    </row>
    <row r="97" spans="6:6" s="1" customFormat="1">
      <c r="F97" s="201"/>
    </row>
    <row r="98" spans="6:6" s="1" customFormat="1">
      <c r="F98" s="201"/>
    </row>
    <row r="99" spans="6:6" s="1" customFormat="1">
      <c r="F99" s="201"/>
    </row>
    <row r="100" spans="6:6" s="1" customFormat="1">
      <c r="F100" s="201"/>
    </row>
    <row r="101" spans="6:6" s="1" customFormat="1">
      <c r="F101" s="201"/>
    </row>
    <row r="102" spans="6:6" s="1" customFormat="1">
      <c r="F102" s="201"/>
    </row>
    <row r="103" spans="6:6" s="1" customFormat="1">
      <c r="F103" s="201"/>
    </row>
    <row r="104" spans="6:6" s="1" customFormat="1">
      <c r="F104" s="201"/>
    </row>
    <row r="105" spans="6:6" s="1" customFormat="1">
      <c r="F105" s="201"/>
    </row>
    <row r="106" spans="6:6" s="1" customFormat="1">
      <c r="F106" s="201"/>
    </row>
    <row r="107" spans="6:6" s="1" customFormat="1">
      <c r="F107" s="201"/>
    </row>
    <row r="108" spans="6:6" s="1" customFormat="1">
      <c r="F108" s="201"/>
    </row>
    <row r="109" spans="6:6" s="1" customFormat="1">
      <c r="F109" s="201"/>
    </row>
    <row r="110" spans="6:6" s="1" customFormat="1">
      <c r="F110" s="201"/>
    </row>
    <row r="111" spans="6:6" s="1" customFormat="1">
      <c r="F111" s="201"/>
    </row>
    <row r="112" spans="6:6" s="1" customFormat="1">
      <c r="F112" s="201"/>
    </row>
    <row r="113" spans="6:6" s="1" customFormat="1">
      <c r="F113" s="201"/>
    </row>
    <row r="114" spans="6:6" s="1" customFormat="1">
      <c r="F114" s="201"/>
    </row>
    <row r="115" spans="6:6" s="1" customFormat="1">
      <c r="F115" s="201"/>
    </row>
    <row r="116" spans="6:6" s="1" customFormat="1">
      <c r="F116" s="201"/>
    </row>
    <row r="117" spans="6:6" s="1" customFormat="1">
      <c r="F117" s="201"/>
    </row>
    <row r="118" spans="6:6" s="1" customFormat="1">
      <c r="F118" s="201"/>
    </row>
    <row r="119" spans="6:6" s="1" customFormat="1">
      <c r="F119" s="201"/>
    </row>
    <row r="120" spans="6:6" s="1" customFormat="1">
      <c r="F120" s="201"/>
    </row>
    <row r="121" spans="6:6" s="1" customFormat="1">
      <c r="F121" s="201"/>
    </row>
    <row r="122" spans="6:6" s="1" customFormat="1">
      <c r="F122" s="201"/>
    </row>
    <row r="123" spans="6:6" s="1" customFormat="1">
      <c r="F123" s="201"/>
    </row>
    <row r="124" spans="6:6" s="1" customFormat="1">
      <c r="F124" s="201"/>
    </row>
    <row r="125" spans="6:6" s="1" customFormat="1">
      <c r="F125" s="201"/>
    </row>
    <row r="126" spans="6:6" s="1" customFormat="1">
      <c r="F126" s="201"/>
    </row>
    <row r="127" spans="6:6" s="1" customFormat="1">
      <c r="F127" s="201"/>
    </row>
    <row r="128" spans="6:6" s="1" customFormat="1">
      <c r="F128" s="201"/>
    </row>
    <row r="129" spans="6:6" s="1" customFormat="1">
      <c r="F129" s="201"/>
    </row>
    <row r="130" spans="6:6" s="1" customFormat="1">
      <c r="F130" s="201"/>
    </row>
    <row r="131" spans="6:6" s="1" customFormat="1">
      <c r="F131" s="201"/>
    </row>
    <row r="132" spans="6:6" s="1" customFormat="1">
      <c r="F132" s="201"/>
    </row>
    <row r="133" spans="6:6" s="1" customFormat="1">
      <c r="F133" s="201"/>
    </row>
    <row r="134" spans="6:6" s="1" customFormat="1">
      <c r="F134" s="201"/>
    </row>
    <row r="135" spans="6:6" s="1" customFormat="1">
      <c r="F135" s="201"/>
    </row>
    <row r="136" spans="6:6" s="1" customFormat="1">
      <c r="F136" s="201"/>
    </row>
    <row r="137" spans="6:6" s="1" customFormat="1">
      <c r="F137" s="201"/>
    </row>
    <row r="138" spans="6:6" s="1" customFormat="1">
      <c r="F138" s="201"/>
    </row>
    <row r="139" spans="6:6" s="1" customFormat="1">
      <c r="F139" s="201"/>
    </row>
    <row r="140" spans="6:6" s="1" customFormat="1">
      <c r="F140" s="201"/>
    </row>
    <row r="141" spans="6:6" s="1" customFormat="1">
      <c r="F141" s="201"/>
    </row>
    <row r="142" spans="6:6" s="1" customFormat="1">
      <c r="F142" s="201"/>
    </row>
    <row r="143" spans="6:6" s="1" customFormat="1">
      <c r="F143" s="201"/>
    </row>
    <row r="144" spans="6:6" s="1" customFormat="1">
      <c r="F144" s="201"/>
    </row>
    <row r="145" spans="6:6" s="1" customFormat="1">
      <c r="F145" s="201"/>
    </row>
    <row r="146" spans="6:6" s="1" customFormat="1">
      <c r="F146" s="201"/>
    </row>
    <row r="147" spans="6:6" s="1" customFormat="1">
      <c r="F147" s="201"/>
    </row>
    <row r="148" spans="6:6" s="1" customFormat="1">
      <c r="F148" s="201"/>
    </row>
    <row r="149" spans="6:6" s="1" customFormat="1">
      <c r="F149" s="201"/>
    </row>
    <row r="150" spans="6:6" s="1" customFormat="1">
      <c r="F150" s="201"/>
    </row>
    <row r="151" spans="6:6" s="1" customFormat="1">
      <c r="F151" s="201"/>
    </row>
    <row r="152" spans="6:6" s="1" customFormat="1">
      <c r="F152" s="201"/>
    </row>
    <row r="153" spans="6:6" s="1" customFormat="1">
      <c r="F153" s="201"/>
    </row>
    <row r="154" spans="6:6" s="1" customFormat="1">
      <c r="F154" s="201"/>
    </row>
    <row r="155" spans="6:6" s="1" customFormat="1">
      <c r="F155" s="201"/>
    </row>
    <row r="156" spans="6:6" s="1" customFormat="1">
      <c r="F156" s="201"/>
    </row>
    <row r="157" spans="6:6" s="1" customFormat="1">
      <c r="F157" s="201"/>
    </row>
    <row r="158" spans="6:6" s="1" customFormat="1">
      <c r="F158" s="201"/>
    </row>
    <row r="159" spans="6:6" s="1" customFormat="1">
      <c r="F159" s="201"/>
    </row>
    <row r="160" spans="6:6" s="1" customFormat="1">
      <c r="F160" s="201"/>
    </row>
    <row r="161" spans="6:6" s="1" customFormat="1">
      <c r="F161" s="201"/>
    </row>
    <row r="162" spans="6:6" s="1" customFormat="1">
      <c r="F162" s="201"/>
    </row>
    <row r="163" spans="6:6" s="1" customFormat="1">
      <c r="F163" s="201"/>
    </row>
    <row r="164" spans="6:6" s="1" customFormat="1">
      <c r="F164" s="201"/>
    </row>
    <row r="165" spans="6:6" s="1" customFormat="1">
      <c r="F165" s="201"/>
    </row>
    <row r="166" spans="6:6" s="1" customFormat="1">
      <c r="F166" s="201"/>
    </row>
    <row r="167" spans="6:6" s="1" customFormat="1">
      <c r="F167" s="201"/>
    </row>
    <row r="168" spans="6:6" s="1" customFormat="1">
      <c r="F168" s="201"/>
    </row>
    <row r="169" spans="6:6" s="1" customFormat="1">
      <c r="F169" s="201"/>
    </row>
    <row r="170" spans="6:6" s="1" customFormat="1">
      <c r="F170" s="201"/>
    </row>
    <row r="171" spans="6:6" s="1" customFormat="1">
      <c r="F171" s="201"/>
    </row>
    <row r="172" spans="6:6" s="1" customFormat="1">
      <c r="F172" s="201"/>
    </row>
    <row r="173" spans="6:6" s="1" customFormat="1">
      <c r="F173" s="201"/>
    </row>
    <row r="174" spans="6:6" s="1" customFormat="1">
      <c r="F174" s="201"/>
    </row>
    <row r="175" spans="6:6" s="1" customFormat="1">
      <c r="F175" s="201"/>
    </row>
    <row r="176" spans="6:6" s="1" customFormat="1">
      <c r="F176" s="201"/>
    </row>
    <row r="177" spans="6:6" s="1" customFormat="1">
      <c r="F177" s="201"/>
    </row>
    <row r="178" spans="6:6" s="1" customFormat="1">
      <c r="F178" s="201"/>
    </row>
    <row r="179" spans="6:6" s="1" customFormat="1">
      <c r="F179" s="201"/>
    </row>
    <row r="180" spans="6:6" s="1" customFormat="1">
      <c r="F180" s="201"/>
    </row>
    <row r="181" spans="6:6" s="1" customFormat="1">
      <c r="F181" s="201"/>
    </row>
    <row r="182" spans="6:6" s="1" customFormat="1">
      <c r="F182" s="201"/>
    </row>
    <row r="183" spans="6:6" s="1" customFormat="1">
      <c r="F183" s="201"/>
    </row>
    <row r="184" spans="6:6" s="1" customFormat="1">
      <c r="F184" s="201"/>
    </row>
    <row r="185" spans="6:6" s="1" customFormat="1">
      <c r="F185" s="201"/>
    </row>
    <row r="186" spans="6:6" s="1" customFormat="1">
      <c r="F186" s="201"/>
    </row>
    <row r="187" spans="6:6" s="1" customFormat="1">
      <c r="F187" s="201"/>
    </row>
    <row r="188" spans="6:6" s="1" customFormat="1">
      <c r="F188" s="201"/>
    </row>
    <row r="189" spans="6:6" s="1" customFormat="1">
      <c r="F189" s="201"/>
    </row>
    <row r="190" spans="6:6" s="1" customFormat="1">
      <c r="F190" s="201"/>
    </row>
    <row r="191" spans="6:6" s="1" customFormat="1">
      <c r="F191" s="201"/>
    </row>
    <row r="192" spans="6:6" s="1" customFormat="1">
      <c r="F192" s="201"/>
    </row>
    <row r="193" spans="6:6" s="1" customFormat="1">
      <c r="F193" s="201"/>
    </row>
    <row r="194" spans="6:6" s="1" customFormat="1">
      <c r="F194" s="201"/>
    </row>
    <row r="195" spans="6:6" s="1" customFormat="1">
      <c r="F195" s="201"/>
    </row>
    <row r="196" spans="6:6" s="1" customFormat="1">
      <c r="F196" s="201"/>
    </row>
    <row r="197" spans="6:6" s="1" customFormat="1">
      <c r="F197" s="201"/>
    </row>
    <row r="198" spans="6:6" s="1" customFormat="1">
      <c r="F198" s="201"/>
    </row>
    <row r="199" spans="6:6" s="1" customFormat="1">
      <c r="F199" s="201"/>
    </row>
    <row r="200" spans="6:6" s="1" customFormat="1">
      <c r="F200" s="201"/>
    </row>
    <row r="201" spans="6:6" s="1" customFormat="1">
      <c r="F201" s="201"/>
    </row>
    <row r="202" spans="6:6" s="1" customFormat="1">
      <c r="F202" s="201"/>
    </row>
    <row r="203" spans="6:6" s="1" customFormat="1">
      <c r="F203" s="201"/>
    </row>
    <row r="204" spans="6:6" s="1" customFormat="1">
      <c r="F204" s="201"/>
    </row>
    <row r="205" spans="6:6" s="1" customFormat="1">
      <c r="F205" s="201"/>
    </row>
    <row r="206" spans="6:6" s="1" customFormat="1">
      <c r="F206" s="201"/>
    </row>
    <row r="207" spans="6:6" s="1" customFormat="1">
      <c r="F207" s="201"/>
    </row>
    <row r="208" spans="6:6" s="1" customFormat="1">
      <c r="F208" s="201"/>
    </row>
    <row r="209" spans="6:6" s="1" customFormat="1">
      <c r="F209" s="201"/>
    </row>
    <row r="210" spans="6:6" s="1" customFormat="1">
      <c r="F210" s="201"/>
    </row>
    <row r="211" spans="6:6" s="1" customFormat="1">
      <c r="F211" s="201"/>
    </row>
    <row r="212" spans="6:6" s="1" customFormat="1">
      <c r="F212" s="201"/>
    </row>
    <row r="213" spans="6:6" s="1" customFormat="1">
      <c r="F213" s="201"/>
    </row>
    <row r="214" spans="6:6" s="1" customFormat="1">
      <c r="F214" s="201"/>
    </row>
    <row r="215" spans="6:6" s="1" customFormat="1">
      <c r="F215" s="201"/>
    </row>
    <row r="216" spans="6:6" s="1" customFormat="1">
      <c r="F216" s="201"/>
    </row>
    <row r="217" spans="6:6" s="1" customFormat="1">
      <c r="F217" s="201"/>
    </row>
    <row r="218" spans="6:6" s="1" customFormat="1">
      <c r="F218" s="201"/>
    </row>
    <row r="219" spans="6:6" s="1" customFormat="1">
      <c r="F219" s="201"/>
    </row>
    <row r="220" spans="6:6" s="1" customFormat="1">
      <c r="F220" s="201"/>
    </row>
    <row r="221" spans="6:6" s="1" customFormat="1">
      <c r="F221" s="201"/>
    </row>
    <row r="222" spans="6:6" s="1" customFormat="1">
      <c r="F222" s="201"/>
    </row>
    <row r="223" spans="6:6" s="1" customFormat="1">
      <c r="F223" s="201"/>
    </row>
    <row r="224" spans="6:6" s="1" customFormat="1">
      <c r="F224" s="201"/>
    </row>
    <row r="225" spans="6:6" s="1" customFormat="1">
      <c r="F225" s="201"/>
    </row>
    <row r="226" spans="6:6" s="1" customFormat="1">
      <c r="F226" s="201"/>
    </row>
    <row r="227" spans="6:6" s="1" customFormat="1">
      <c r="F227" s="201"/>
    </row>
    <row r="228" spans="6:6" s="1" customFormat="1">
      <c r="F228" s="201"/>
    </row>
    <row r="229" spans="6:6" s="1" customFormat="1">
      <c r="F229" s="201"/>
    </row>
    <row r="230" spans="6:6" s="1" customFormat="1">
      <c r="F230" s="201"/>
    </row>
    <row r="231" spans="6:6" s="1" customFormat="1">
      <c r="F231" s="201"/>
    </row>
    <row r="232" spans="6:6" s="1" customFormat="1">
      <c r="F232" s="201"/>
    </row>
    <row r="233" spans="6:6" s="1" customFormat="1">
      <c r="F233" s="201"/>
    </row>
    <row r="234" spans="6:6" s="1" customFormat="1">
      <c r="F234" s="201"/>
    </row>
    <row r="235" spans="6:6" s="1" customFormat="1">
      <c r="F235" s="201"/>
    </row>
    <row r="236" spans="6:6" s="1" customFormat="1">
      <c r="F236" s="201"/>
    </row>
    <row r="237" spans="6:6" s="1" customFormat="1">
      <c r="F237" s="201"/>
    </row>
    <row r="238" spans="6:6" s="1" customFormat="1">
      <c r="F238" s="201"/>
    </row>
    <row r="239" spans="6:6" s="1" customFormat="1">
      <c r="F239" s="201"/>
    </row>
    <row r="240" spans="6:6" s="1" customFormat="1">
      <c r="F240" s="201"/>
    </row>
    <row r="241" spans="6:6" s="1" customFormat="1">
      <c r="F241" s="201"/>
    </row>
    <row r="242" spans="6:6" s="1" customFormat="1">
      <c r="F242" s="201"/>
    </row>
    <row r="243" spans="6:6" s="1" customFormat="1">
      <c r="F243" s="201"/>
    </row>
    <row r="244" spans="6:6" s="1" customFormat="1">
      <c r="F244" s="201"/>
    </row>
    <row r="245" spans="6:6" s="1" customFormat="1">
      <c r="F245" s="201"/>
    </row>
    <row r="246" spans="6:6" s="1" customFormat="1">
      <c r="F246" s="201"/>
    </row>
  </sheetData>
  <mergeCells count="9">
    <mergeCell ref="B1:B2"/>
    <mergeCell ref="A18:B18"/>
    <mergeCell ref="A19:B19"/>
    <mergeCell ref="A3:G4"/>
    <mergeCell ref="A5:G5"/>
    <mergeCell ref="A6:G6"/>
    <mergeCell ref="A16:G16"/>
    <mergeCell ref="A8:B8"/>
    <mergeCell ref="A9:B9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569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tabSelected="1" zoomScaleNormal="100" workbookViewId="0">
      <selection activeCell="C9" sqref="C9"/>
    </sheetView>
  </sheetViews>
  <sheetFormatPr defaultColWidth="11.42578125" defaultRowHeight="12.75"/>
  <cols>
    <col min="1" max="1" width="5.42578125" style="117" customWidth="1"/>
    <col min="2" max="2" width="5.5703125" style="193" customWidth="1"/>
    <col min="3" max="3" width="46.7109375" customWidth="1"/>
    <col min="4" max="4" width="14.28515625" customWidth="1"/>
    <col min="5" max="5" width="12.5703125" customWidth="1"/>
    <col min="6" max="6" width="13.28515625" customWidth="1"/>
    <col min="7" max="7" width="8.140625" style="163" customWidth="1"/>
    <col min="8" max="8" width="8.140625" customWidth="1"/>
  </cols>
  <sheetData>
    <row r="1" spans="1:9" s="1" customFormat="1" ht="27" customHeight="1">
      <c r="A1" s="346" t="s">
        <v>2</v>
      </c>
      <c r="B1" s="347"/>
      <c r="C1" s="347"/>
      <c r="D1" s="347"/>
      <c r="E1" s="348"/>
      <c r="F1" s="348"/>
      <c r="G1" s="348"/>
      <c r="H1" s="348"/>
    </row>
    <row r="2" spans="1:9" s="1" customFormat="1" ht="21.75" customHeight="1">
      <c r="A2" s="349" t="s">
        <v>108</v>
      </c>
      <c r="B2" s="350"/>
      <c r="C2" s="350"/>
      <c r="D2" s="350"/>
      <c r="E2" s="350"/>
      <c r="F2" s="350"/>
      <c r="G2" s="350"/>
      <c r="H2" s="350"/>
    </row>
    <row r="3" spans="1:9" s="1" customFormat="1" ht="27.75" customHeight="1">
      <c r="A3" s="352" t="s">
        <v>245</v>
      </c>
      <c r="B3" s="353"/>
      <c r="C3" s="353"/>
      <c r="D3" s="195" t="s">
        <v>264</v>
      </c>
      <c r="E3" s="195" t="s">
        <v>265</v>
      </c>
      <c r="F3" s="195" t="s">
        <v>266</v>
      </c>
      <c r="G3" s="196" t="s">
        <v>246</v>
      </c>
      <c r="H3" s="196" t="s">
        <v>246</v>
      </c>
    </row>
    <row r="4" spans="1:9" s="1" customFormat="1" ht="12.75" customHeight="1">
      <c r="A4" s="354">
        <v>1</v>
      </c>
      <c r="B4" s="355"/>
      <c r="C4" s="355"/>
      <c r="D4" s="197">
        <v>2</v>
      </c>
      <c r="E4" s="197">
        <v>3</v>
      </c>
      <c r="F4" s="197">
        <v>4</v>
      </c>
      <c r="G4" s="198" t="s">
        <v>247</v>
      </c>
      <c r="H4" s="198" t="s">
        <v>248</v>
      </c>
    </row>
    <row r="5" spans="1:9" s="12" customFormat="1" ht="22.9" customHeight="1">
      <c r="A5" s="183">
        <v>6</v>
      </c>
      <c r="B5" s="184"/>
      <c r="C5" s="20" t="s">
        <v>29</v>
      </c>
      <c r="D5" s="21">
        <f>D6+D15+D30+D35</f>
        <v>1796908631.8699999</v>
      </c>
      <c r="E5" s="21">
        <f>E6+E15+E30+E35</f>
        <v>1864560000</v>
      </c>
      <c r="F5" s="21">
        <f>F6+F15+F30+F35</f>
        <v>2019315622.23</v>
      </c>
      <c r="G5" s="96">
        <f t="shared" ref="G5:G20" si="0">F5/D5*100</f>
        <v>112.37720084457197</v>
      </c>
      <c r="H5" s="214">
        <f t="shared" ref="H5:H9" si="1">F5/E5*100</f>
        <v>108.29984673220491</v>
      </c>
    </row>
    <row r="6" spans="1:9" s="12" customFormat="1" ht="27.75" customHeight="1">
      <c r="A6" s="185">
        <v>63</v>
      </c>
      <c r="B6" s="186"/>
      <c r="C6" s="22" t="s">
        <v>206</v>
      </c>
      <c r="D6" s="215">
        <f>D9+D13+D7</f>
        <v>1746311262.27</v>
      </c>
      <c r="E6" s="215">
        <f t="shared" ref="E6:F6" si="2">E9+E13+E7</f>
        <v>1822000000</v>
      </c>
      <c r="F6" s="215">
        <f t="shared" si="2"/>
        <v>1941276006.1300001</v>
      </c>
      <c r="G6" s="96">
        <f t="shared" si="0"/>
        <v>111.16437533630568</v>
      </c>
      <c r="H6" s="214">
        <f t="shared" si="1"/>
        <v>106.54643282821077</v>
      </c>
    </row>
    <row r="7" spans="1:9" s="12" customFormat="1" ht="13.5" customHeight="1">
      <c r="A7" s="24">
        <v>632</v>
      </c>
      <c r="B7" s="186"/>
      <c r="C7" s="26" t="s">
        <v>278</v>
      </c>
      <c r="D7" s="215">
        <f>D8</f>
        <v>0</v>
      </c>
      <c r="E7" s="215">
        <f t="shared" ref="E7:F7" si="3">E8</f>
        <v>62000000</v>
      </c>
      <c r="F7" s="215">
        <f t="shared" si="3"/>
        <v>0</v>
      </c>
      <c r="G7" s="210" t="s">
        <v>189</v>
      </c>
      <c r="H7" s="214">
        <f>F7/E7*100</f>
        <v>0</v>
      </c>
    </row>
    <row r="8" spans="1:9" s="12" customFormat="1" ht="13.5" customHeight="1">
      <c r="A8" s="186"/>
      <c r="B8" s="263">
        <v>6324</v>
      </c>
      <c r="C8" s="27" t="s">
        <v>287</v>
      </c>
      <c r="D8" s="224">
        <v>0</v>
      </c>
      <c r="E8" s="242">
        <v>62000000</v>
      </c>
      <c r="F8" s="48">
        <v>0</v>
      </c>
      <c r="G8" s="220" t="s">
        <v>189</v>
      </c>
      <c r="H8" s="243">
        <f t="shared" ref="H8" si="4">F8/E8*100</f>
        <v>0</v>
      </c>
    </row>
    <row r="9" spans="1:9" s="12" customFormat="1" ht="13.5" customHeight="1">
      <c r="A9" s="24">
        <v>633</v>
      </c>
      <c r="B9" s="186"/>
      <c r="C9" s="26" t="s">
        <v>30</v>
      </c>
      <c r="D9" s="215">
        <f>D10+D11+D12</f>
        <v>1746311262.27</v>
      </c>
      <c r="E9" s="215">
        <f t="shared" ref="E9:F9" si="5">E10+E11+E12</f>
        <v>1760000000</v>
      </c>
      <c r="F9" s="215">
        <f t="shared" si="5"/>
        <v>1888365296</v>
      </c>
      <c r="G9" s="96">
        <f t="shared" si="0"/>
        <v>108.13451970442809</v>
      </c>
      <c r="H9" s="214">
        <f t="shared" si="1"/>
        <v>107.29348272727273</v>
      </c>
    </row>
    <row r="10" spans="1:9" s="12" customFormat="1" ht="13.5" customHeight="1">
      <c r="A10" s="186"/>
      <c r="B10" s="186">
        <v>6331</v>
      </c>
      <c r="C10" s="27" t="s">
        <v>31</v>
      </c>
      <c r="D10" s="224">
        <v>323503.5</v>
      </c>
      <c r="E10" s="242"/>
      <c r="F10" s="48">
        <v>0</v>
      </c>
      <c r="G10" s="98">
        <f t="shared" si="0"/>
        <v>0</v>
      </c>
      <c r="H10" s="214"/>
      <c r="I10" s="351"/>
    </row>
    <row r="11" spans="1:9" s="12" customFormat="1" ht="13.5" customHeight="1">
      <c r="A11" s="186"/>
      <c r="B11" s="186">
        <v>6332</v>
      </c>
      <c r="C11" s="28" t="s">
        <v>268</v>
      </c>
      <c r="D11" s="151">
        <v>1745987758.77</v>
      </c>
      <c r="E11" s="242">
        <v>1760000000</v>
      </c>
      <c r="F11" s="219">
        <v>1879065296</v>
      </c>
      <c r="G11" s="101">
        <f t="shared" si="0"/>
        <v>107.62190551231295</v>
      </c>
      <c r="H11" s="214"/>
      <c r="I11" s="351"/>
    </row>
    <row r="12" spans="1:9" s="12" customFormat="1" ht="13.5" customHeight="1">
      <c r="A12" s="186"/>
      <c r="B12" s="186">
        <v>6332</v>
      </c>
      <c r="C12" s="28" t="s">
        <v>269</v>
      </c>
      <c r="D12" s="151"/>
      <c r="E12" s="242"/>
      <c r="F12" s="219">
        <v>9300000</v>
      </c>
      <c r="G12" s="220" t="s">
        <v>189</v>
      </c>
      <c r="H12" s="214"/>
      <c r="I12" s="351"/>
    </row>
    <row r="13" spans="1:9" s="12" customFormat="1" ht="27" customHeight="1">
      <c r="A13" s="187">
        <v>638</v>
      </c>
      <c r="B13" s="187"/>
      <c r="C13" s="259" t="s">
        <v>267</v>
      </c>
      <c r="D13" s="111">
        <f>D14</f>
        <v>0</v>
      </c>
      <c r="E13" s="111">
        <f t="shared" ref="E13:F13" si="6">E14</f>
        <v>0</v>
      </c>
      <c r="F13" s="111">
        <f t="shared" si="6"/>
        <v>52910710.130000003</v>
      </c>
      <c r="G13" s="220" t="s">
        <v>189</v>
      </c>
      <c r="H13" s="260" t="s">
        <v>189</v>
      </c>
      <c r="I13" s="351"/>
    </row>
    <row r="14" spans="1:9" s="12" customFormat="1" ht="24.6" customHeight="1">
      <c r="A14" s="186"/>
      <c r="B14" s="186">
        <v>6382</v>
      </c>
      <c r="C14" s="28" t="s">
        <v>286</v>
      </c>
      <c r="D14" s="151">
        <v>0</v>
      </c>
      <c r="E14" s="242"/>
      <c r="F14" s="219">
        <v>52910710.130000003</v>
      </c>
      <c r="G14" s="220" t="s">
        <v>189</v>
      </c>
      <c r="H14" s="243"/>
      <c r="I14" s="351"/>
    </row>
    <row r="15" spans="1:9" s="12" customFormat="1" ht="13.5" customHeight="1">
      <c r="A15" s="187">
        <v>64</v>
      </c>
      <c r="B15" s="186"/>
      <c r="C15" s="24" t="s">
        <v>32</v>
      </c>
      <c r="D15" s="111">
        <f>D16+D22+D28</f>
        <v>31584100.600000001</v>
      </c>
      <c r="E15" s="215">
        <f>E16+E22+E28</f>
        <v>30400000</v>
      </c>
      <c r="F15" s="215">
        <f>F16+F22+F28</f>
        <v>65737081.359999999</v>
      </c>
      <c r="G15" s="96">
        <f t="shared" si="0"/>
        <v>208.13345990925575</v>
      </c>
      <c r="H15" s="214">
        <f t="shared" ref="H15:H27" si="7">F15/E15*100</f>
        <v>216.24039921052631</v>
      </c>
      <c r="I15" s="351"/>
    </row>
    <row r="16" spans="1:9" s="12" customFormat="1" ht="13.5" customHeight="1">
      <c r="A16" s="187">
        <v>641</v>
      </c>
      <c r="B16" s="186"/>
      <c r="C16" s="24" t="s">
        <v>33</v>
      </c>
      <c r="D16" s="111">
        <f>SUM(D17:D21)</f>
        <v>5962551.2000000002</v>
      </c>
      <c r="E16" s="215">
        <f>SUM(E17:E21)</f>
        <v>6000000</v>
      </c>
      <c r="F16" s="215">
        <f>SUM(F17:F21)</f>
        <v>44243858.649999999</v>
      </c>
      <c r="G16" s="96">
        <f t="shared" si="0"/>
        <v>742.02899339463954</v>
      </c>
      <c r="H16" s="214">
        <f>F16/E16*100</f>
        <v>737.39764416666662</v>
      </c>
      <c r="I16" s="351"/>
    </row>
    <row r="17" spans="1:13" s="12" customFormat="1" ht="13.5" customHeight="1">
      <c r="A17" s="186"/>
      <c r="B17" s="186">
        <v>6413</v>
      </c>
      <c r="C17" s="25" t="s">
        <v>59</v>
      </c>
      <c r="D17" s="48">
        <v>2092752</v>
      </c>
      <c r="E17" s="242">
        <v>1750000</v>
      </c>
      <c r="F17" s="48">
        <v>1042308.52</v>
      </c>
      <c r="G17" s="101">
        <f t="shared" si="0"/>
        <v>49.805639655343775</v>
      </c>
      <c r="H17" s="243">
        <f t="shared" si="7"/>
        <v>59.560486857142855</v>
      </c>
      <c r="I17" s="351"/>
    </row>
    <row r="18" spans="1:13" s="12" customFormat="1" ht="13.5" customHeight="1">
      <c r="A18" s="186"/>
      <c r="B18" s="186">
        <v>6414</v>
      </c>
      <c r="C18" s="25" t="s">
        <v>60</v>
      </c>
      <c r="D18" s="48">
        <v>127412</v>
      </c>
      <c r="E18" s="242">
        <v>250000</v>
      </c>
      <c r="F18" s="48">
        <v>316938.68</v>
      </c>
      <c r="G18" s="101">
        <f t="shared" si="0"/>
        <v>248.75104385772141</v>
      </c>
      <c r="H18" s="244" t="s">
        <v>189</v>
      </c>
      <c r="I18" s="351"/>
    </row>
    <row r="19" spans="1:13" s="12" customFormat="1" ht="13.5" customHeight="1">
      <c r="A19" s="186"/>
      <c r="B19" s="188">
        <v>6415</v>
      </c>
      <c r="C19" s="25" t="s">
        <v>231</v>
      </c>
      <c r="D19" s="48">
        <v>1533232</v>
      </c>
      <c r="E19" s="242">
        <v>3000000</v>
      </c>
      <c r="F19" s="48">
        <v>41373701.869999997</v>
      </c>
      <c r="G19" s="101">
        <f t="shared" si="0"/>
        <v>2698.4632377878884</v>
      </c>
      <c r="H19" s="243">
        <f t="shared" si="7"/>
        <v>1379.1233956666665</v>
      </c>
    </row>
    <row r="20" spans="1:13" s="12" customFormat="1" ht="13.5" customHeight="1">
      <c r="A20" s="186"/>
      <c r="B20" s="186">
        <v>6416</v>
      </c>
      <c r="C20" s="25" t="s">
        <v>61</v>
      </c>
      <c r="D20" s="48">
        <v>562924.19999999995</v>
      </c>
      <c r="E20" s="242">
        <v>500000</v>
      </c>
      <c r="F20" s="48">
        <v>1070966</v>
      </c>
      <c r="G20" s="101">
        <f t="shared" si="0"/>
        <v>190.25048132590499</v>
      </c>
      <c r="H20" s="243">
        <f t="shared" si="7"/>
        <v>214.19320000000002</v>
      </c>
    </row>
    <row r="21" spans="1:13" s="12" customFormat="1" ht="13.5" customHeight="1">
      <c r="A21" s="186"/>
      <c r="B21" s="186">
        <v>6419</v>
      </c>
      <c r="C21" s="25" t="s">
        <v>227</v>
      </c>
      <c r="D21" s="203">
        <v>1646231</v>
      </c>
      <c r="E21" s="242">
        <v>500000</v>
      </c>
      <c r="F21" s="48">
        <v>439943.58</v>
      </c>
      <c r="G21" s="210" t="s">
        <v>189</v>
      </c>
      <c r="H21" s="243">
        <f t="shared" si="7"/>
        <v>87.988715999999997</v>
      </c>
    </row>
    <row r="22" spans="1:13" s="12" customFormat="1" ht="13.5" customHeight="1">
      <c r="A22" s="187">
        <v>642</v>
      </c>
      <c r="B22" s="186"/>
      <c r="C22" s="24" t="s">
        <v>35</v>
      </c>
      <c r="D22" s="111">
        <f>SUM(D23:D23)</f>
        <v>25069332.280000001</v>
      </c>
      <c r="E22" s="215">
        <f>SUM(E23:E23)</f>
        <v>24400000</v>
      </c>
      <c r="F22" s="215">
        <f>SUM(F23:F23)</f>
        <v>21493222.709999997</v>
      </c>
      <c r="G22" s="96">
        <f t="shared" ref="G22:G27" si="8">F22/D22*100</f>
        <v>85.735122379573795</v>
      </c>
      <c r="H22" s="214">
        <f t="shared" si="7"/>
        <v>88.086978319672113</v>
      </c>
    </row>
    <row r="23" spans="1:13" s="12" customFormat="1" ht="13.5" customHeight="1">
      <c r="A23" s="186"/>
      <c r="B23" s="186">
        <v>6424</v>
      </c>
      <c r="C23" s="110" t="s">
        <v>62</v>
      </c>
      <c r="D23" s="151">
        <f>D24+D25+D26+D27</f>
        <v>25069332.280000001</v>
      </c>
      <c r="E23" s="264">
        <f t="shared" ref="E23:F23" si="9">E24+E25+E26+E27</f>
        <v>24400000</v>
      </c>
      <c r="F23" s="151">
        <f t="shared" si="9"/>
        <v>21493222.709999997</v>
      </c>
      <c r="G23" s="101">
        <f>F23/D23*100</f>
        <v>85.735122379573795</v>
      </c>
      <c r="H23" s="243">
        <f t="shared" si="7"/>
        <v>88.086978319672113</v>
      </c>
    </row>
    <row r="24" spans="1:13" s="12" customFormat="1" ht="13.5" customHeight="1">
      <c r="A24" s="186"/>
      <c r="B24" s="186"/>
      <c r="C24" s="203" t="s">
        <v>244</v>
      </c>
      <c r="D24" s="48">
        <v>15847227</v>
      </c>
      <c r="E24" s="246">
        <v>20400000</v>
      </c>
      <c r="F24" s="48">
        <v>17542922.23</v>
      </c>
      <c r="G24" s="101">
        <f t="shared" si="8"/>
        <v>110.70026465829005</v>
      </c>
      <c r="H24" s="243">
        <f t="shared" si="7"/>
        <v>85.994716813725489</v>
      </c>
    </row>
    <row r="25" spans="1:13" s="12" customFormat="1" ht="13.5" customHeight="1">
      <c r="A25" s="186"/>
      <c r="B25" s="186"/>
      <c r="C25" s="203" t="s">
        <v>243</v>
      </c>
      <c r="D25" s="48">
        <v>584749.64</v>
      </c>
      <c r="E25" s="246">
        <v>990000</v>
      </c>
      <c r="F25" s="48">
        <v>656308.86</v>
      </c>
      <c r="G25" s="101">
        <f t="shared" si="8"/>
        <v>112.23758256610469</v>
      </c>
      <c r="H25" s="243">
        <f t="shared" si="7"/>
        <v>66.293824242424236</v>
      </c>
    </row>
    <row r="26" spans="1:13" s="12" customFormat="1" ht="13.5" customHeight="1">
      <c r="A26" s="186"/>
      <c r="B26" s="186"/>
      <c r="C26" s="25" t="s">
        <v>63</v>
      </c>
      <c r="D26" s="48">
        <v>8614705.6400000006</v>
      </c>
      <c r="E26" s="246">
        <v>3000000</v>
      </c>
      <c r="F26" s="48">
        <v>3293913.81</v>
      </c>
      <c r="G26" s="101">
        <f t="shared" si="8"/>
        <v>38.235941512680633</v>
      </c>
      <c r="H26" s="243">
        <f t="shared" si="7"/>
        <v>109.79712699999999</v>
      </c>
    </row>
    <row r="27" spans="1:13" s="12" customFormat="1" ht="27" customHeight="1">
      <c r="A27" s="186"/>
      <c r="B27" s="186"/>
      <c r="C27" s="25" t="s">
        <v>230</v>
      </c>
      <c r="D27" s="48">
        <v>22650</v>
      </c>
      <c r="E27" s="242">
        <v>10000</v>
      </c>
      <c r="F27" s="48">
        <v>77.81</v>
      </c>
      <c r="G27" s="101">
        <f t="shared" si="8"/>
        <v>0.34353200883002211</v>
      </c>
      <c r="H27" s="243">
        <f t="shared" si="7"/>
        <v>0.77810000000000001</v>
      </c>
      <c r="I27" s="14"/>
      <c r="J27" s="14"/>
      <c r="K27" s="14"/>
      <c r="L27" s="14"/>
      <c r="M27" s="14"/>
    </row>
    <row r="28" spans="1:13" s="12" customFormat="1" ht="13.15" customHeight="1">
      <c r="A28" s="23">
        <v>643</v>
      </c>
      <c r="B28" s="217"/>
      <c r="C28" s="24" t="s">
        <v>254</v>
      </c>
      <c r="D28" s="111">
        <f>D29</f>
        <v>552217.12</v>
      </c>
      <c r="E28" s="111">
        <f>E29</f>
        <v>0</v>
      </c>
      <c r="F28" s="111">
        <f>F29</f>
        <v>0</v>
      </c>
      <c r="G28" s="220" t="s">
        <v>189</v>
      </c>
      <c r="H28" s="220" t="s">
        <v>189</v>
      </c>
      <c r="I28" s="245"/>
      <c r="J28" s="14"/>
      <c r="K28" s="14"/>
      <c r="L28" s="14"/>
      <c r="M28" s="14"/>
    </row>
    <row r="29" spans="1:13" s="12" customFormat="1" ht="27" customHeight="1">
      <c r="A29" s="23"/>
      <c r="B29" s="218">
        <v>6436</v>
      </c>
      <c r="C29" s="191" t="s">
        <v>255</v>
      </c>
      <c r="D29" s="48">
        <v>552217.12</v>
      </c>
      <c r="E29" s="242">
        <v>0</v>
      </c>
      <c r="F29" s="48">
        <v>0</v>
      </c>
      <c r="G29" s="220" t="s">
        <v>189</v>
      </c>
      <c r="H29" s="247" t="s">
        <v>189</v>
      </c>
      <c r="I29" s="14"/>
      <c r="J29" s="14"/>
      <c r="K29" s="14"/>
      <c r="L29" s="14"/>
      <c r="M29" s="14"/>
    </row>
    <row r="30" spans="1:13" s="12" customFormat="1" ht="25.5" customHeight="1">
      <c r="A30" s="189">
        <v>65</v>
      </c>
      <c r="B30" s="186"/>
      <c r="C30" s="24" t="s">
        <v>205</v>
      </c>
      <c r="D30" s="111">
        <f t="shared" ref="D30:F31" si="10">D31</f>
        <v>17964859</v>
      </c>
      <c r="E30" s="215">
        <f t="shared" si="10"/>
        <v>11160000</v>
      </c>
      <c r="F30" s="215">
        <f t="shared" si="10"/>
        <v>11170776.359999999</v>
      </c>
      <c r="G30" s="96">
        <f t="shared" ref="G30:G37" si="11">F30/D30*100</f>
        <v>62.181263766111385</v>
      </c>
      <c r="H30" s="96">
        <f>F30/E30*100</f>
        <v>100.0965623655914</v>
      </c>
    </row>
    <row r="31" spans="1:13" s="12" customFormat="1" ht="13.5" customHeight="1">
      <c r="A31" s="187">
        <v>652</v>
      </c>
      <c r="B31" s="186"/>
      <c r="C31" s="24" t="s">
        <v>36</v>
      </c>
      <c r="D31" s="111">
        <f t="shared" si="10"/>
        <v>17964859</v>
      </c>
      <c r="E31" s="215">
        <f t="shared" si="10"/>
        <v>11160000</v>
      </c>
      <c r="F31" s="215">
        <f t="shared" si="10"/>
        <v>11170776.359999999</v>
      </c>
      <c r="G31" s="96">
        <f t="shared" si="11"/>
        <v>62.181263766111385</v>
      </c>
      <c r="H31" s="96">
        <f t="shared" ref="H31:H40" si="12">F31/E31*100</f>
        <v>100.0965623655914</v>
      </c>
    </row>
    <row r="32" spans="1:13" s="12" customFormat="1" ht="13.5" customHeight="1">
      <c r="A32" s="187"/>
      <c r="B32" s="186">
        <v>6526</v>
      </c>
      <c r="C32" s="25" t="s">
        <v>37</v>
      </c>
      <c r="D32" s="111">
        <f>D33+D34</f>
        <v>17964859</v>
      </c>
      <c r="E32" s="215">
        <f>E33+E34</f>
        <v>11160000</v>
      </c>
      <c r="F32" s="215">
        <f>F33+F34</f>
        <v>11170776.359999999</v>
      </c>
      <c r="G32" s="96">
        <f t="shared" si="11"/>
        <v>62.181263766111385</v>
      </c>
      <c r="H32" s="96">
        <f t="shared" si="12"/>
        <v>100.0965623655914</v>
      </c>
    </row>
    <row r="33" spans="1:15" s="12" customFormat="1" ht="13.5" customHeight="1">
      <c r="A33" s="186"/>
      <c r="B33" s="186"/>
      <c r="C33" s="25" t="s">
        <v>64</v>
      </c>
      <c r="D33" s="48">
        <v>10834733</v>
      </c>
      <c r="E33" s="242">
        <v>5000000</v>
      </c>
      <c r="F33" s="48">
        <v>4994538.9800000004</v>
      </c>
      <c r="G33" s="101">
        <f t="shared" si="11"/>
        <v>46.097480943923586</v>
      </c>
      <c r="H33" s="243">
        <f t="shared" si="12"/>
        <v>99.890779600000016</v>
      </c>
    </row>
    <row r="34" spans="1:15" s="12" customFormat="1" ht="13.5" customHeight="1">
      <c r="A34" s="186"/>
      <c r="B34" s="186"/>
      <c r="C34" s="25" t="s">
        <v>65</v>
      </c>
      <c r="D34" s="48">
        <v>7130126</v>
      </c>
      <c r="E34" s="242">
        <v>6160000</v>
      </c>
      <c r="F34" s="48">
        <v>6176237.3799999999</v>
      </c>
      <c r="G34" s="101">
        <f t="shared" si="11"/>
        <v>86.62171439887598</v>
      </c>
      <c r="H34" s="243">
        <f t="shared" si="12"/>
        <v>100.26359383116883</v>
      </c>
      <c r="I34" s="14"/>
      <c r="J34" s="14"/>
      <c r="K34" s="14"/>
      <c r="L34" s="14"/>
      <c r="M34" s="14"/>
      <c r="N34" s="14"/>
      <c r="O34" s="14"/>
    </row>
    <row r="35" spans="1:15" s="12" customFormat="1" ht="24" customHeight="1">
      <c r="A35" s="189">
        <v>66</v>
      </c>
      <c r="B35" s="186"/>
      <c r="C35" s="23" t="s">
        <v>208</v>
      </c>
      <c r="D35" s="111">
        <f t="shared" ref="D35:F36" si="13">D36</f>
        <v>1048410</v>
      </c>
      <c r="E35" s="215">
        <f t="shared" si="13"/>
        <v>1000000</v>
      </c>
      <c r="F35" s="215">
        <f t="shared" si="13"/>
        <v>1131758.3799999999</v>
      </c>
      <c r="G35" s="96">
        <f t="shared" si="11"/>
        <v>107.94997949275569</v>
      </c>
      <c r="H35" s="96">
        <f t="shared" si="12"/>
        <v>113.175838</v>
      </c>
    </row>
    <row r="36" spans="1:15" s="12" customFormat="1" ht="13.5" customHeight="1">
      <c r="A36" s="189">
        <v>661</v>
      </c>
      <c r="B36" s="186"/>
      <c r="C36" s="23" t="s">
        <v>207</v>
      </c>
      <c r="D36" s="111">
        <f t="shared" si="13"/>
        <v>1048410</v>
      </c>
      <c r="E36" s="215">
        <f t="shared" si="13"/>
        <v>1000000</v>
      </c>
      <c r="F36" s="215">
        <f t="shared" si="13"/>
        <v>1131758.3799999999</v>
      </c>
      <c r="G36" s="96">
        <f t="shared" si="11"/>
        <v>107.94997949275569</v>
      </c>
      <c r="H36" s="96">
        <f t="shared" si="12"/>
        <v>113.175838</v>
      </c>
    </row>
    <row r="37" spans="1:15" s="12" customFormat="1" ht="13.5" customHeight="1">
      <c r="A37" s="186"/>
      <c r="B37" s="186">
        <v>6615</v>
      </c>
      <c r="C37" s="25" t="s">
        <v>199</v>
      </c>
      <c r="D37" s="48">
        <v>1048410</v>
      </c>
      <c r="E37" s="242">
        <v>1000000</v>
      </c>
      <c r="F37" s="48">
        <v>1131758.3799999999</v>
      </c>
      <c r="G37" s="101">
        <f t="shared" si="11"/>
        <v>107.94997949275569</v>
      </c>
      <c r="H37" s="243">
        <f t="shared" si="12"/>
        <v>113.175838</v>
      </c>
    </row>
    <row r="38" spans="1:15" s="12" customFormat="1" ht="21" customHeight="1">
      <c r="A38" s="190">
        <v>7</v>
      </c>
      <c r="B38" s="190"/>
      <c r="C38" s="112" t="s">
        <v>38</v>
      </c>
      <c r="D38" s="111">
        <f>D39</f>
        <v>10480</v>
      </c>
      <c r="E38" s="215">
        <f>E39</f>
        <v>40000</v>
      </c>
      <c r="F38" s="215">
        <f>F39</f>
        <v>38480</v>
      </c>
      <c r="G38" s="96">
        <f t="shared" ref="G38:G42" si="14">F38/D38*100</f>
        <v>367.17557251908397</v>
      </c>
      <c r="H38" s="101">
        <f t="shared" si="12"/>
        <v>96.2</v>
      </c>
    </row>
    <row r="39" spans="1:15" s="12" customFormat="1" ht="13.5" customHeight="1">
      <c r="A39" s="187">
        <v>72</v>
      </c>
      <c r="B39" s="187"/>
      <c r="C39" s="23" t="s">
        <v>40</v>
      </c>
      <c r="D39" s="111">
        <f>D40</f>
        <v>10480</v>
      </c>
      <c r="E39" s="111">
        <f t="shared" ref="E39:F39" si="15">E40</f>
        <v>40000</v>
      </c>
      <c r="F39" s="111">
        <f t="shared" si="15"/>
        <v>38480</v>
      </c>
      <c r="G39" s="96">
        <f t="shared" si="14"/>
        <v>367.17557251908397</v>
      </c>
      <c r="H39" s="101">
        <f t="shared" si="12"/>
        <v>96.2</v>
      </c>
    </row>
    <row r="40" spans="1:15" s="12" customFormat="1" ht="13.5" customHeight="1">
      <c r="A40" s="187">
        <v>723</v>
      </c>
      <c r="B40" s="187"/>
      <c r="C40" s="23" t="s">
        <v>228</v>
      </c>
      <c r="D40" s="111">
        <f>D41+D42</f>
        <v>10480</v>
      </c>
      <c r="E40" s="215">
        <f t="shared" ref="E40:F40" si="16">E41+E42</f>
        <v>40000</v>
      </c>
      <c r="F40" s="215">
        <f t="shared" si="16"/>
        <v>38480</v>
      </c>
      <c r="G40" s="96">
        <f t="shared" si="14"/>
        <v>367.17557251908397</v>
      </c>
      <c r="H40" s="101">
        <f t="shared" si="12"/>
        <v>96.2</v>
      </c>
    </row>
    <row r="41" spans="1:15" s="12" customFormat="1" ht="13.5" customHeight="1">
      <c r="A41" s="186"/>
      <c r="B41" s="191">
        <v>7231</v>
      </c>
      <c r="C41" s="25" t="s">
        <v>229</v>
      </c>
      <c r="D41" s="151">
        <v>10480</v>
      </c>
      <c r="E41" s="242">
        <v>40000</v>
      </c>
      <c r="F41" s="48">
        <v>38480</v>
      </c>
      <c r="G41" s="220" t="s">
        <v>189</v>
      </c>
      <c r="H41" s="101"/>
    </row>
    <row r="42" spans="1:15" s="49" customFormat="1" ht="13.5" hidden="1" customHeight="1">
      <c r="A42" s="191"/>
      <c r="B42" s="191">
        <v>7233</v>
      </c>
      <c r="C42" s="25" t="s">
        <v>233</v>
      </c>
      <c r="D42" s="151">
        <v>0</v>
      </c>
      <c r="E42" s="245"/>
      <c r="F42" s="14">
        <v>0</v>
      </c>
      <c r="G42" s="101" t="e">
        <f t="shared" si="14"/>
        <v>#DIV/0!</v>
      </c>
      <c r="H42" s="247" t="s">
        <v>189</v>
      </c>
    </row>
    <row r="43" spans="1:15" s="1" customFormat="1" ht="13.5" customHeight="1">
      <c r="A43" s="192"/>
      <c r="B43" s="58"/>
      <c r="C43" s="30"/>
      <c r="D43" s="225"/>
      <c r="E43" s="53"/>
      <c r="F43" s="53"/>
      <c r="G43" s="216"/>
      <c r="H43" s="53"/>
    </row>
    <row r="44" spans="1:15" s="1" customFormat="1" ht="13.5" customHeight="1">
      <c r="A44" s="192"/>
      <c r="B44" s="192"/>
      <c r="C44" s="31"/>
      <c r="D44" s="226"/>
      <c r="E44" s="53"/>
      <c r="F44" s="53"/>
      <c r="G44" s="216"/>
      <c r="H44" s="53"/>
    </row>
    <row r="45" spans="1:15" s="1" customFormat="1" ht="13.5" customHeight="1">
      <c r="A45" s="192"/>
      <c r="B45" s="192"/>
      <c r="C45" s="31"/>
      <c r="D45" s="226"/>
      <c r="E45" s="53"/>
      <c r="F45" s="53"/>
      <c r="G45" s="216"/>
      <c r="H45" s="53"/>
    </row>
    <row r="46" spans="1:15" s="1" customFormat="1" ht="13.5" customHeight="1">
      <c r="A46" s="192"/>
      <c r="B46" s="192"/>
      <c r="C46" s="31"/>
      <c r="D46" s="226"/>
      <c r="E46" s="53"/>
      <c r="F46" s="53"/>
      <c r="G46" s="216"/>
      <c r="H46" s="53"/>
    </row>
    <row r="47" spans="1:15" s="1" customFormat="1" ht="13.5" customHeight="1">
      <c r="A47" s="192"/>
      <c r="B47" s="192"/>
      <c r="C47" s="31"/>
      <c r="D47" s="226"/>
      <c r="E47" s="53"/>
      <c r="F47" s="53"/>
      <c r="G47" s="216"/>
      <c r="H47" s="53"/>
    </row>
    <row r="48" spans="1:15" s="1" customFormat="1" ht="13.5" customHeight="1">
      <c r="A48" s="192"/>
      <c r="B48" s="192"/>
      <c r="C48" s="31"/>
      <c r="D48" s="226"/>
      <c r="E48" s="53"/>
      <c r="F48" s="53"/>
      <c r="G48" s="216"/>
      <c r="H48" s="53"/>
    </row>
    <row r="49" spans="1:18" s="1" customFormat="1" ht="13.5" customHeight="1">
      <c r="A49" s="192"/>
      <c r="B49" s="192"/>
      <c r="C49" s="31"/>
      <c r="D49" s="226"/>
      <c r="E49" s="53"/>
      <c r="F49" s="53"/>
      <c r="G49" s="216"/>
      <c r="H49" s="53"/>
    </row>
    <row r="50" spans="1:18" s="1" customFormat="1" ht="13.5" customHeight="1">
      <c r="A50" s="192"/>
      <c r="B50" s="192"/>
      <c r="C50" s="31"/>
      <c r="D50" s="226"/>
      <c r="E50" s="53"/>
      <c r="F50" s="53"/>
      <c r="G50" s="216"/>
      <c r="H50" s="53"/>
    </row>
    <row r="51" spans="1:18" s="1" customFormat="1" ht="13.5" customHeight="1">
      <c r="A51" s="117"/>
      <c r="B51" s="117"/>
      <c r="D51" s="53"/>
      <c r="E51" s="53"/>
      <c r="F51" s="53"/>
      <c r="G51" s="216"/>
      <c r="H51" s="53"/>
    </row>
    <row r="52" spans="1:18" s="1" customFormat="1" ht="13.5" customHeight="1">
      <c r="A52" s="117"/>
      <c r="B52" s="193"/>
      <c r="C52"/>
      <c r="D52" s="227"/>
      <c r="E52" s="227"/>
      <c r="F52" s="227"/>
      <c r="G52" s="228"/>
      <c r="H52" s="227"/>
      <c r="I52"/>
      <c r="J52"/>
      <c r="K52"/>
      <c r="L52"/>
      <c r="M52"/>
      <c r="N52"/>
      <c r="O52"/>
      <c r="P52"/>
      <c r="Q52"/>
      <c r="R52"/>
    </row>
    <row r="53" spans="1:18" s="1" customFormat="1" ht="13.5" customHeight="1">
      <c r="A53" s="117"/>
      <c r="B53" s="193"/>
      <c r="C53"/>
      <c r="D53" s="227"/>
      <c r="E53" s="227"/>
      <c r="F53" s="227"/>
      <c r="G53" s="228"/>
      <c r="H53" s="227"/>
      <c r="I53"/>
      <c r="J53"/>
      <c r="K53"/>
      <c r="L53"/>
      <c r="M53"/>
      <c r="N53"/>
      <c r="O53"/>
      <c r="P53"/>
      <c r="Q53"/>
      <c r="R53"/>
    </row>
    <row r="54" spans="1:18" s="1" customFormat="1" ht="13.5" customHeight="1">
      <c r="A54" s="117"/>
      <c r="B54" s="193"/>
      <c r="C54"/>
      <c r="D54" s="227"/>
      <c r="E54" s="227"/>
      <c r="F54" s="227"/>
      <c r="G54" s="228"/>
      <c r="H54" s="227"/>
      <c r="I54"/>
      <c r="J54"/>
      <c r="K54"/>
      <c r="L54"/>
      <c r="M54"/>
      <c r="N54"/>
      <c r="O54"/>
      <c r="P54"/>
      <c r="Q54"/>
      <c r="R54"/>
    </row>
    <row r="55" spans="1:18" s="1" customFormat="1" ht="13.5" customHeight="1">
      <c r="A55" s="117"/>
      <c r="B55" s="193"/>
      <c r="C55"/>
      <c r="D55" s="227"/>
      <c r="E55" s="227"/>
      <c r="F55" s="227"/>
      <c r="G55" s="228"/>
      <c r="H55" s="227"/>
      <c r="I55"/>
      <c r="J55"/>
      <c r="K55"/>
      <c r="L55"/>
      <c r="M55"/>
      <c r="N55"/>
      <c r="O55"/>
      <c r="P55"/>
      <c r="Q55"/>
      <c r="R55"/>
    </row>
    <row r="56" spans="1:18" s="1" customFormat="1" ht="13.5" customHeight="1">
      <c r="A56" s="117"/>
      <c r="B56" s="193"/>
      <c r="C56"/>
      <c r="D56" s="227"/>
      <c r="E56" s="227"/>
      <c r="F56" s="227"/>
      <c r="G56" s="228"/>
      <c r="H56" s="227"/>
      <c r="I56"/>
      <c r="J56"/>
      <c r="K56"/>
      <c r="L56"/>
      <c r="M56"/>
      <c r="N56"/>
      <c r="O56"/>
      <c r="P56"/>
      <c r="Q56"/>
      <c r="R56"/>
    </row>
    <row r="57" spans="1:18" ht="13.5" customHeight="1">
      <c r="D57" s="227"/>
      <c r="E57" s="227"/>
      <c r="F57" s="227"/>
      <c r="G57" s="228"/>
      <c r="H57" s="227"/>
    </row>
    <row r="58" spans="1:18" ht="13.5" customHeight="1">
      <c r="D58" s="227"/>
      <c r="E58" s="227"/>
      <c r="F58" s="227"/>
      <c r="G58" s="228"/>
      <c r="H58" s="227"/>
    </row>
    <row r="59" spans="1:18" ht="13.5" customHeight="1">
      <c r="D59" s="227"/>
      <c r="E59" s="227"/>
      <c r="F59" s="227"/>
      <c r="G59" s="228"/>
      <c r="H59" s="227"/>
    </row>
    <row r="60" spans="1:18" ht="13.5" customHeight="1">
      <c r="D60" s="227"/>
      <c r="E60" s="227"/>
      <c r="F60" s="227"/>
      <c r="G60" s="228"/>
      <c r="H60" s="227"/>
    </row>
    <row r="61" spans="1:18" ht="13.5" customHeight="1">
      <c r="D61" s="227"/>
      <c r="E61" s="227"/>
      <c r="F61" s="227"/>
      <c r="G61" s="228"/>
      <c r="H61" s="227"/>
    </row>
    <row r="62" spans="1:18" ht="13.5" customHeight="1">
      <c r="D62" s="227"/>
      <c r="E62" s="227"/>
      <c r="F62" s="227"/>
      <c r="G62" s="228"/>
      <c r="H62" s="227"/>
    </row>
    <row r="63" spans="1:18" ht="13.5" customHeight="1">
      <c r="D63" s="227"/>
      <c r="E63" s="227"/>
      <c r="F63" s="227"/>
      <c r="G63" s="228"/>
      <c r="H63" s="227"/>
    </row>
    <row r="64" spans="1:18" ht="13.5" customHeight="1">
      <c r="D64" s="227"/>
      <c r="E64" s="227"/>
      <c r="F64" s="227"/>
      <c r="G64" s="228"/>
      <c r="H64" s="227"/>
    </row>
    <row r="65" spans="4:8" ht="13.5" customHeight="1">
      <c r="D65" s="227"/>
      <c r="E65" s="227"/>
      <c r="F65" s="227"/>
      <c r="G65" s="228"/>
      <c r="H65" s="227"/>
    </row>
    <row r="66" spans="4:8">
      <c r="D66" s="227"/>
      <c r="E66" s="227"/>
      <c r="F66" s="227"/>
      <c r="G66" s="228"/>
      <c r="H66" s="227"/>
    </row>
    <row r="67" spans="4:8" hidden="1">
      <c r="D67" s="227"/>
      <c r="E67" s="227"/>
      <c r="F67" s="227"/>
      <c r="G67" s="228"/>
      <c r="H67" s="227"/>
    </row>
    <row r="68" spans="4:8">
      <c r="D68" s="227"/>
      <c r="E68" s="227"/>
      <c r="F68" s="227"/>
      <c r="G68" s="228"/>
      <c r="H68" s="227"/>
    </row>
    <row r="69" spans="4:8" ht="11.25" hidden="1" customHeight="1">
      <c r="D69" s="227"/>
      <c r="E69" s="227"/>
      <c r="F69" s="227"/>
      <c r="G69" s="228"/>
      <c r="H69" s="227"/>
    </row>
    <row r="70" spans="4:8" ht="24" customHeight="1">
      <c r="D70" s="227"/>
      <c r="E70" s="227"/>
      <c r="F70" s="227"/>
      <c r="G70" s="228"/>
      <c r="H70" s="227"/>
    </row>
    <row r="71" spans="4:8" ht="15" customHeight="1">
      <c r="D71" s="227"/>
      <c r="E71" s="227"/>
      <c r="F71" s="227"/>
      <c r="G71" s="228"/>
      <c r="H71" s="227"/>
    </row>
    <row r="72" spans="4:8" ht="11.25" customHeight="1">
      <c r="D72" s="227"/>
      <c r="E72" s="227"/>
      <c r="F72" s="227"/>
      <c r="G72" s="228"/>
      <c r="H72" s="227"/>
    </row>
    <row r="73" spans="4:8" hidden="1">
      <c r="D73" s="227"/>
      <c r="E73" s="227"/>
      <c r="F73" s="227"/>
      <c r="G73" s="228"/>
      <c r="H73" s="227"/>
    </row>
    <row r="74" spans="4:8" ht="13.5" customHeight="1">
      <c r="D74" s="227"/>
      <c r="E74" s="227"/>
      <c r="F74" s="227"/>
      <c r="G74" s="228"/>
      <c r="H74" s="227"/>
    </row>
    <row r="75" spans="4:8" ht="12.75" customHeight="1">
      <c r="D75" s="227"/>
      <c r="E75" s="227"/>
      <c r="F75" s="227"/>
      <c r="G75" s="228"/>
      <c r="H75" s="227"/>
    </row>
    <row r="76" spans="4:8" ht="12.75" customHeight="1">
      <c r="D76" s="227"/>
      <c r="E76" s="227"/>
      <c r="F76" s="227"/>
      <c r="G76" s="228"/>
      <c r="H76" s="227"/>
    </row>
    <row r="77" spans="4:8" hidden="1">
      <c r="D77" s="227"/>
      <c r="E77" s="227"/>
      <c r="F77" s="227"/>
      <c r="G77" s="228"/>
      <c r="H77" s="227"/>
    </row>
    <row r="78" spans="4:8">
      <c r="D78" s="227"/>
      <c r="E78" s="227"/>
      <c r="F78" s="227"/>
      <c r="G78" s="228"/>
      <c r="H78" s="227"/>
    </row>
    <row r="79" spans="4:8">
      <c r="D79" s="227"/>
      <c r="E79" s="227"/>
      <c r="F79" s="227"/>
      <c r="G79" s="228"/>
      <c r="H79" s="227"/>
    </row>
    <row r="80" spans="4:8" hidden="1">
      <c r="D80" s="227"/>
      <c r="E80" s="227"/>
      <c r="F80" s="227"/>
      <c r="G80" s="228"/>
      <c r="H80" s="227"/>
    </row>
    <row r="81" spans="4:8" hidden="1">
      <c r="D81" s="227"/>
      <c r="E81" s="227"/>
      <c r="F81" s="227"/>
      <c r="G81" s="228"/>
      <c r="H81" s="227"/>
    </row>
    <row r="82" spans="4:8" ht="19.5" customHeight="1">
      <c r="D82" s="227"/>
      <c r="E82" s="227"/>
      <c r="F82" s="227"/>
      <c r="G82" s="228"/>
      <c r="H82" s="227"/>
    </row>
    <row r="83" spans="4:8" ht="15" customHeight="1">
      <c r="D83" s="227"/>
      <c r="E83" s="227"/>
      <c r="F83" s="227"/>
      <c r="G83" s="228"/>
      <c r="H83" s="227"/>
    </row>
    <row r="84" spans="4:8">
      <c r="D84" s="227"/>
      <c r="E84" s="227"/>
      <c r="F84" s="227"/>
      <c r="G84" s="228"/>
      <c r="H84" s="227"/>
    </row>
    <row r="85" spans="4:8">
      <c r="D85" s="227"/>
      <c r="E85" s="227"/>
      <c r="F85" s="227"/>
      <c r="G85" s="228"/>
      <c r="H85" s="227"/>
    </row>
    <row r="86" spans="4:8">
      <c r="D86" s="227"/>
      <c r="E86" s="227"/>
      <c r="F86" s="227"/>
      <c r="G86" s="228"/>
      <c r="H86" s="227"/>
    </row>
    <row r="87" spans="4:8">
      <c r="D87" s="227"/>
      <c r="E87" s="227"/>
      <c r="F87" s="227"/>
      <c r="G87" s="228"/>
      <c r="H87" s="227"/>
    </row>
    <row r="88" spans="4:8">
      <c r="D88" s="227"/>
      <c r="E88" s="227"/>
      <c r="F88" s="227"/>
      <c r="G88" s="228"/>
      <c r="H88" s="227"/>
    </row>
    <row r="89" spans="4:8">
      <c r="D89" s="227"/>
      <c r="E89" s="227"/>
      <c r="F89" s="227"/>
      <c r="G89" s="228"/>
      <c r="H89" s="227"/>
    </row>
    <row r="90" spans="4:8" ht="22.5" customHeight="1">
      <c r="D90" s="227"/>
      <c r="E90" s="227"/>
      <c r="F90" s="227"/>
      <c r="G90" s="228"/>
      <c r="H90" s="227"/>
    </row>
    <row r="91" spans="4:8">
      <c r="D91" s="227"/>
      <c r="E91" s="227"/>
      <c r="F91" s="227"/>
      <c r="G91" s="228"/>
      <c r="H91" s="227"/>
    </row>
    <row r="92" spans="4:8">
      <c r="D92" s="227"/>
      <c r="E92" s="227"/>
      <c r="F92" s="227"/>
      <c r="G92" s="228"/>
      <c r="H92" s="227"/>
    </row>
    <row r="93" spans="4:8">
      <c r="D93" s="227"/>
      <c r="E93" s="227"/>
      <c r="F93" s="227"/>
      <c r="G93" s="228"/>
      <c r="H93" s="227"/>
    </row>
    <row r="94" spans="4:8">
      <c r="D94" s="227"/>
      <c r="E94" s="227"/>
      <c r="F94" s="227"/>
      <c r="G94" s="228"/>
      <c r="H94" s="227"/>
    </row>
    <row r="95" spans="4:8" ht="13.5" customHeight="1">
      <c r="D95" s="227"/>
      <c r="E95" s="227"/>
      <c r="F95" s="227"/>
      <c r="G95" s="228"/>
      <c r="H95" s="227"/>
    </row>
    <row r="96" spans="4:8" ht="13.5" customHeight="1">
      <c r="D96" s="227"/>
      <c r="E96" s="227"/>
      <c r="F96" s="227"/>
      <c r="G96" s="228"/>
      <c r="H96" s="227"/>
    </row>
    <row r="97" spans="1:8" ht="13.5" customHeight="1">
      <c r="D97" s="227"/>
      <c r="E97" s="227"/>
      <c r="F97" s="227"/>
      <c r="G97" s="228"/>
      <c r="H97" s="227"/>
    </row>
    <row r="98" spans="1:8">
      <c r="D98" s="227"/>
      <c r="E98" s="227"/>
      <c r="F98" s="227"/>
      <c r="G98" s="228"/>
      <c r="H98" s="227"/>
    </row>
    <row r="99" spans="1:8">
      <c r="D99" s="227"/>
      <c r="E99" s="227"/>
      <c r="F99" s="227"/>
      <c r="G99" s="228"/>
      <c r="H99" s="227"/>
    </row>
    <row r="100" spans="1:8">
      <c r="D100" s="227"/>
      <c r="E100" s="227"/>
      <c r="F100" s="227"/>
      <c r="G100" s="228"/>
      <c r="H100" s="227"/>
    </row>
    <row r="101" spans="1:8">
      <c r="D101" s="227"/>
      <c r="E101" s="227"/>
      <c r="F101" s="227"/>
      <c r="G101" s="228"/>
      <c r="H101" s="227"/>
    </row>
    <row r="102" spans="1:8">
      <c r="D102" s="227"/>
      <c r="E102" s="227"/>
      <c r="F102" s="227"/>
      <c r="G102" s="228"/>
      <c r="H102" s="227"/>
    </row>
    <row r="103" spans="1:8">
      <c r="D103" s="227"/>
      <c r="E103" s="227"/>
      <c r="F103" s="227"/>
      <c r="G103" s="228"/>
      <c r="H103" s="227"/>
    </row>
    <row r="104" spans="1:8">
      <c r="D104" s="227"/>
      <c r="E104" s="227"/>
      <c r="F104" s="227"/>
      <c r="G104" s="228"/>
      <c r="H104" s="227"/>
    </row>
    <row r="105" spans="1:8">
      <c r="D105" s="227"/>
      <c r="E105" s="227"/>
      <c r="F105" s="227"/>
      <c r="G105" s="228"/>
      <c r="H105" s="227"/>
    </row>
    <row r="106" spans="1:8">
      <c r="D106" s="227"/>
      <c r="E106" s="227"/>
      <c r="F106" s="227"/>
      <c r="G106" s="228"/>
      <c r="H106" s="227"/>
    </row>
    <row r="107" spans="1:8">
      <c r="D107" s="227"/>
      <c r="E107" s="227"/>
      <c r="F107" s="227"/>
      <c r="G107" s="228"/>
      <c r="H107" s="227"/>
    </row>
    <row r="108" spans="1:8">
      <c r="D108" s="227"/>
      <c r="E108" s="227"/>
      <c r="F108" s="227"/>
      <c r="G108" s="228"/>
      <c r="H108" s="227"/>
    </row>
    <row r="109" spans="1:8" s="3" customFormat="1" ht="18" customHeight="1">
      <c r="A109" s="194"/>
      <c r="B109" s="194"/>
      <c r="D109" s="41"/>
      <c r="E109" s="41"/>
      <c r="F109" s="41"/>
      <c r="G109" s="229"/>
      <c r="H109" s="41"/>
    </row>
    <row r="110" spans="1:8" ht="28.5" customHeight="1">
      <c r="D110" s="227"/>
      <c r="E110" s="227"/>
      <c r="F110" s="227"/>
      <c r="G110" s="228"/>
      <c r="H110" s="227"/>
    </row>
    <row r="111" spans="1:8">
      <c r="D111" s="227"/>
      <c r="E111" s="227"/>
      <c r="F111" s="227"/>
      <c r="G111" s="228"/>
      <c r="H111" s="227"/>
    </row>
    <row r="112" spans="1:8">
      <c r="D112" s="227"/>
      <c r="E112" s="227"/>
      <c r="F112" s="227"/>
      <c r="G112" s="228"/>
      <c r="H112" s="227"/>
    </row>
    <row r="113" spans="1:8">
      <c r="D113" s="227"/>
      <c r="E113" s="227"/>
      <c r="F113" s="227"/>
      <c r="G113" s="228"/>
      <c r="H113" s="227"/>
    </row>
    <row r="114" spans="1:8" ht="17.25" customHeight="1">
      <c r="D114" s="227"/>
      <c r="E114" s="227"/>
      <c r="F114" s="227"/>
      <c r="G114" s="228"/>
      <c r="H114" s="227"/>
    </row>
    <row r="115" spans="1:8" ht="13.5" customHeight="1">
      <c r="D115" s="227"/>
      <c r="E115" s="227"/>
      <c r="F115" s="227"/>
      <c r="G115" s="228"/>
      <c r="H115" s="227"/>
    </row>
    <row r="116" spans="1:8">
      <c r="D116" s="227"/>
      <c r="E116" s="227"/>
      <c r="F116" s="227"/>
      <c r="G116" s="228"/>
      <c r="H116" s="227"/>
    </row>
    <row r="117" spans="1:8">
      <c r="D117" s="227"/>
      <c r="E117" s="227"/>
      <c r="F117" s="227"/>
      <c r="G117" s="228"/>
      <c r="H117" s="227"/>
    </row>
    <row r="118" spans="1:8">
      <c r="D118" s="227"/>
      <c r="E118" s="227"/>
      <c r="F118" s="227"/>
      <c r="G118" s="228"/>
      <c r="H118" s="227"/>
    </row>
    <row r="121" spans="1:8" ht="22.5" customHeight="1"/>
    <row r="122" spans="1:8" ht="22.5" customHeight="1"/>
    <row r="126" spans="1:8" s="1" customFormat="1">
      <c r="A126" s="117"/>
      <c r="B126" s="117"/>
      <c r="G126" s="201"/>
    </row>
    <row r="127" spans="1:8" s="1" customFormat="1">
      <c r="A127" s="117"/>
      <c r="B127" s="117"/>
      <c r="G127" s="201"/>
    </row>
    <row r="128" spans="1:8" s="1" customFormat="1">
      <c r="A128" s="117"/>
      <c r="B128" s="117"/>
      <c r="G128" s="201"/>
    </row>
    <row r="129" spans="1:7" s="1" customFormat="1">
      <c r="A129" s="117"/>
      <c r="B129" s="117"/>
      <c r="G129" s="201"/>
    </row>
    <row r="130" spans="1:7" s="1" customFormat="1">
      <c r="A130" s="117"/>
      <c r="B130" s="117"/>
      <c r="G130" s="201"/>
    </row>
    <row r="131" spans="1:7" s="1" customFormat="1">
      <c r="A131" s="117"/>
      <c r="B131" s="117"/>
      <c r="G131" s="201"/>
    </row>
    <row r="132" spans="1:7" s="1" customFormat="1">
      <c r="A132" s="117"/>
      <c r="B132" s="117"/>
      <c r="G132" s="201"/>
    </row>
    <row r="133" spans="1:7" s="1" customFormat="1">
      <c r="A133" s="117"/>
      <c r="B133" s="117"/>
      <c r="G133" s="201"/>
    </row>
    <row r="134" spans="1:7" s="1" customFormat="1">
      <c r="A134" s="117"/>
      <c r="B134" s="117"/>
      <c r="G134" s="201"/>
    </row>
    <row r="135" spans="1:7" s="1" customFormat="1">
      <c r="A135" s="117"/>
      <c r="B135" s="117"/>
      <c r="G135" s="201"/>
    </row>
    <row r="136" spans="1:7" s="1" customFormat="1">
      <c r="A136" s="117"/>
      <c r="B136" s="117"/>
      <c r="G136" s="201"/>
    </row>
    <row r="137" spans="1:7" s="1" customFormat="1">
      <c r="A137" s="117"/>
      <c r="B137" s="117"/>
      <c r="G137" s="201"/>
    </row>
    <row r="138" spans="1:7" s="1" customFormat="1">
      <c r="A138" s="117"/>
      <c r="B138" s="117"/>
      <c r="G138" s="201"/>
    </row>
    <row r="139" spans="1:7" s="1" customFormat="1">
      <c r="A139" s="117"/>
      <c r="B139" s="117"/>
      <c r="G139" s="201"/>
    </row>
    <row r="140" spans="1:7" s="1" customFormat="1">
      <c r="A140" s="117"/>
      <c r="B140" s="117"/>
      <c r="G140" s="201"/>
    </row>
    <row r="141" spans="1:7" s="1" customFormat="1">
      <c r="A141" s="117"/>
      <c r="B141" s="117"/>
      <c r="G141" s="201"/>
    </row>
    <row r="142" spans="1:7" s="1" customFormat="1">
      <c r="A142" s="117"/>
      <c r="B142" s="117"/>
      <c r="G142" s="201"/>
    </row>
    <row r="143" spans="1:7" s="1" customFormat="1">
      <c r="A143" s="117"/>
      <c r="B143" s="117"/>
      <c r="G143" s="201"/>
    </row>
    <row r="144" spans="1:7" s="1" customFormat="1">
      <c r="A144" s="117"/>
      <c r="B144" s="117"/>
      <c r="G144" s="201"/>
    </row>
    <row r="145" spans="1:7" s="1" customFormat="1">
      <c r="A145" s="117"/>
      <c r="B145" s="117"/>
      <c r="G145" s="201"/>
    </row>
    <row r="146" spans="1:7" s="1" customFormat="1">
      <c r="A146" s="117"/>
      <c r="B146" s="117"/>
      <c r="G146" s="201"/>
    </row>
    <row r="147" spans="1:7" s="1" customFormat="1">
      <c r="A147" s="117"/>
      <c r="B147" s="117"/>
      <c r="G147" s="201"/>
    </row>
    <row r="148" spans="1:7" s="1" customFormat="1">
      <c r="A148" s="117"/>
      <c r="B148" s="117"/>
      <c r="G148" s="201"/>
    </row>
    <row r="149" spans="1:7" s="1" customFormat="1">
      <c r="A149" s="117"/>
      <c r="B149" s="117"/>
      <c r="G149" s="201"/>
    </row>
    <row r="150" spans="1:7" s="1" customFormat="1">
      <c r="A150" s="117"/>
      <c r="B150" s="117"/>
      <c r="G150" s="201"/>
    </row>
    <row r="151" spans="1:7" s="1" customFormat="1">
      <c r="A151" s="117"/>
      <c r="B151" s="117"/>
      <c r="G151" s="201"/>
    </row>
    <row r="152" spans="1:7" s="1" customFormat="1">
      <c r="A152" s="117"/>
      <c r="B152" s="117"/>
      <c r="G152" s="201"/>
    </row>
    <row r="153" spans="1:7" s="1" customFormat="1">
      <c r="A153" s="117"/>
      <c r="B153" s="117"/>
      <c r="G153" s="201"/>
    </row>
    <row r="154" spans="1:7" s="1" customFormat="1">
      <c r="A154" s="117"/>
      <c r="B154" s="117"/>
      <c r="G154" s="201"/>
    </row>
    <row r="155" spans="1:7" s="1" customFormat="1">
      <c r="A155" s="117"/>
      <c r="B155" s="117"/>
      <c r="G155" s="201"/>
    </row>
    <row r="156" spans="1:7" s="1" customFormat="1">
      <c r="A156" s="117"/>
      <c r="B156" s="117"/>
      <c r="G156" s="201"/>
    </row>
    <row r="157" spans="1:7" s="1" customFormat="1">
      <c r="A157" s="117"/>
      <c r="B157" s="117"/>
      <c r="G157" s="201"/>
    </row>
    <row r="158" spans="1:7" s="1" customFormat="1">
      <c r="A158" s="117"/>
      <c r="B158" s="117"/>
      <c r="G158" s="201"/>
    </row>
    <row r="159" spans="1:7" s="1" customFormat="1">
      <c r="A159" s="117"/>
      <c r="B159" s="117"/>
      <c r="G159" s="201"/>
    </row>
    <row r="160" spans="1:7" s="1" customFormat="1">
      <c r="A160" s="117"/>
      <c r="B160" s="117"/>
      <c r="G160" s="201"/>
    </row>
    <row r="161" spans="1:7" s="1" customFormat="1">
      <c r="A161" s="117"/>
      <c r="B161" s="117"/>
      <c r="G161" s="201"/>
    </row>
    <row r="162" spans="1:7" s="1" customFormat="1">
      <c r="A162" s="117"/>
      <c r="B162" s="117"/>
      <c r="G162" s="201"/>
    </row>
    <row r="163" spans="1:7" s="1" customFormat="1">
      <c r="A163" s="117"/>
      <c r="B163" s="117"/>
      <c r="G163" s="201"/>
    </row>
    <row r="164" spans="1:7" s="1" customFormat="1">
      <c r="A164" s="117"/>
      <c r="B164" s="117"/>
      <c r="G164" s="201"/>
    </row>
    <row r="165" spans="1:7" s="1" customFormat="1">
      <c r="A165" s="117"/>
      <c r="B165" s="117"/>
      <c r="G165" s="201"/>
    </row>
    <row r="166" spans="1:7" s="1" customFormat="1">
      <c r="A166" s="117"/>
      <c r="B166" s="117"/>
      <c r="G166" s="201"/>
    </row>
    <row r="167" spans="1:7" s="1" customFormat="1">
      <c r="A167" s="117"/>
      <c r="B167" s="117"/>
      <c r="G167" s="201"/>
    </row>
    <row r="168" spans="1:7" s="1" customFormat="1">
      <c r="A168" s="117"/>
      <c r="B168" s="117"/>
      <c r="G168" s="201"/>
    </row>
    <row r="169" spans="1:7" s="1" customFormat="1">
      <c r="A169" s="117"/>
      <c r="B169" s="117"/>
      <c r="G169" s="201"/>
    </row>
    <row r="170" spans="1:7" s="1" customFormat="1">
      <c r="A170" s="117"/>
      <c r="B170" s="117"/>
      <c r="G170" s="201"/>
    </row>
    <row r="171" spans="1:7" s="1" customFormat="1">
      <c r="A171" s="117"/>
      <c r="B171" s="117"/>
      <c r="G171" s="201"/>
    </row>
    <row r="172" spans="1:7" s="1" customFormat="1">
      <c r="A172" s="117"/>
      <c r="B172" s="117"/>
      <c r="G172" s="201"/>
    </row>
    <row r="173" spans="1:7" s="1" customFormat="1">
      <c r="A173" s="117"/>
      <c r="B173" s="117"/>
      <c r="G173" s="201"/>
    </row>
    <row r="174" spans="1:7" s="1" customFormat="1">
      <c r="A174" s="117"/>
      <c r="B174" s="117"/>
      <c r="G174" s="201"/>
    </row>
    <row r="175" spans="1:7" s="1" customFormat="1">
      <c r="A175" s="117"/>
      <c r="B175" s="117"/>
      <c r="G175" s="201"/>
    </row>
    <row r="176" spans="1:7" s="1" customFormat="1">
      <c r="A176" s="117"/>
      <c r="B176" s="117"/>
      <c r="G176" s="201"/>
    </row>
    <row r="177" spans="1:7" s="1" customFormat="1">
      <c r="A177" s="117"/>
      <c r="B177" s="117"/>
      <c r="G177" s="201"/>
    </row>
    <row r="178" spans="1:7" s="1" customFormat="1">
      <c r="A178" s="117"/>
      <c r="B178" s="117"/>
      <c r="G178" s="201"/>
    </row>
    <row r="179" spans="1:7" s="1" customFormat="1">
      <c r="A179" s="117"/>
      <c r="B179" s="117"/>
      <c r="G179" s="201"/>
    </row>
    <row r="180" spans="1:7" s="1" customFormat="1">
      <c r="A180" s="117"/>
      <c r="B180" s="117"/>
      <c r="G180" s="201"/>
    </row>
    <row r="181" spans="1:7" s="1" customFormat="1">
      <c r="A181" s="117"/>
      <c r="B181" s="117"/>
      <c r="G181" s="201"/>
    </row>
    <row r="182" spans="1:7" s="1" customFormat="1">
      <c r="A182" s="117"/>
      <c r="B182" s="117"/>
      <c r="G182" s="201"/>
    </row>
    <row r="183" spans="1:7" s="1" customFormat="1">
      <c r="A183" s="117"/>
      <c r="B183" s="117"/>
      <c r="G183" s="201"/>
    </row>
    <row r="184" spans="1:7" s="1" customFormat="1">
      <c r="A184" s="117"/>
      <c r="B184" s="117"/>
      <c r="G184" s="201"/>
    </row>
    <row r="185" spans="1:7" s="1" customFormat="1">
      <c r="A185" s="117"/>
      <c r="B185" s="117"/>
      <c r="G185" s="201"/>
    </row>
    <row r="186" spans="1:7" s="1" customFormat="1">
      <c r="A186" s="117"/>
      <c r="B186" s="117"/>
      <c r="G186" s="201"/>
    </row>
    <row r="187" spans="1:7" s="1" customFormat="1">
      <c r="A187" s="117"/>
      <c r="B187" s="117"/>
      <c r="G187" s="201"/>
    </row>
    <row r="188" spans="1:7" s="1" customFormat="1">
      <c r="A188" s="117"/>
      <c r="B188" s="117"/>
      <c r="G188" s="201"/>
    </row>
    <row r="189" spans="1:7" s="1" customFormat="1">
      <c r="A189" s="117"/>
      <c r="B189" s="117"/>
      <c r="G189" s="201"/>
    </row>
    <row r="190" spans="1:7" s="1" customFormat="1">
      <c r="A190" s="117"/>
      <c r="B190" s="117"/>
      <c r="G190" s="201"/>
    </row>
    <row r="191" spans="1:7" s="1" customFormat="1">
      <c r="A191" s="117"/>
      <c r="B191" s="117"/>
      <c r="G191" s="201"/>
    </row>
    <row r="192" spans="1:7" s="1" customFormat="1">
      <c r="A192" s="117"/>
      <c r="B192" s="117"/>
      <c r="G192" s="201"/>
    </row>
    <row r="193" spans="1:7" s="1" customFormat="1">
      <c r="A193" s="117"/>
      <c r="B193" s="117"/>
      <c r="G193" s="201"/>
    </row>
    <row r="194" spans="1:7" s="1" customFormat="1">
      <c r="A194" s="117"/>
      <c r="B194" s="117"/>
      <c r="G194" s="201"/>
    </row>
    <row r="195" spans="1:7" s="1" customFormat="1">
      <c r="A195" s="117"/>
      <c r="B195" s="117"/>
      <c r="G195" s="201"/>
    </row>
    <row r="196" spans="1:7" s="1" customFormat="1">
      <c r="A196" s="117"/>
      <c r="B196" s="117"/>
      <c r="G196" s="201"/>
    </row>
    <row r="197" spans="1:7" s="1" customFormat="1">
      <c r="A197" s="117"/>
      <c r="B197" s="117"/>
      <c r="G197" s="201"/>
    </row>
    <row r="198" spans="1:7" s="1" customFormat="1">
      <c r="A198" s="117"/>
      <c r="B198" s="117"/>
      <c r="G198" s="201"/>
    </row>
    <row r="199" spans="1:7" s="1" customFormat="1">
      <c r="A199" s="117"/>
      <c r="B199" s="117"/>
      <c r="G199" s="201"/>
    </row>
    <row r="200" spans="1:7" s="1" customFormat="1">
      <c r="A200" s="117"/>
      <c r="B200" s="117"/>
      <c r="G200" s="201"/>
    </row>
    <row r="201" spans="1:7" s="1" customFormat="1">
      <c r="A201" s="117"/>
      <c r="B201" s="117"/>
      <c r="G201" s="201"/>
    </row>
    <row r="202" spans="1:7" s="1" customFormat="1">
      <c r="A202" s="117"/>
      <c r="B202" s="117"/>
      <c r="G202" s="201"/>
    </row>
    <row r="203" spans="1:7" s="1" customFormat="1">
      <c r="A203" s="117"/>
      <c r="B203" s="117"/>
      <c r="G203" s="201"/>
    </row>
    <row r="204" spans="1:7" s="1" customFormat="1">
      <c r="A204" s="117"/>
      <c r="B204" s="117"/>
      <c r="G204" s="201"/>
    </row>
    <row r="205" spans="1:7" s="1" customFormat="1">
      <c r="A205" s="117"/>
      <c r="B205" s="117"/>
      <c r="G205" s="201"/>
    </row>
    <row r="206" spans="1:7" s="1" customFormat="1">
      <c r="A206" s="117"/>
      <c r="B206" s="117"/>
      <c r="G206" s="201"/>
    </row>
    <row r="207" spans="1:7" s="1" customFormat="1">
      <c r="A207" s="117"/>
      <c r="B207" s="117"/>
      <c r="G207" s="201"/>
    </row>
    <row r="208" spans="1:7" s="1" customFormat="1">
      <c r="A208" s="117"/>
      <c r="B208" s="117"/>
      <c r="G208" s="201"/>
    </row>
    <row r="209" spans="1:7" s="1" customFormat="1">
      <c r="A209" s="117"/>
      <c r="B209" s="117"/>
      <c r="G209" s="201"/>
    </row>
    <row r="210" spans="1:7" s="1" customFormat="1">
      <c r="A210" s="117"/>
      <c r="B210" s="117"/>
      <c r="G210" s="201"/>
    </row>
    <row r="211" spans="1:7" s="1" customFormat="1">
      <c r="A211" s="117"/>
      <c r="B211" s="117"/>
      <c r="G211" s="201"/>
    </row>
    <row r="212" spans="1:7" s="1" customFormat="1">
      <c r="A212" s="117"/>
      <c r="B212" s="117"/>
      <c r="G212" s="201"/>
    </row>
    <row r="213" spans="1:7" s="1" customFormat="1">
      <c r="A213" s="117"/>
      <c r="B213" s="117"/>
      <c r="G213" s="201"/>
    </row>
    <row r="214" spans="1:7" s="1" customFormat="1">
      <c r="A214" s="117"/>
      <c r="B214" s="117"/>
      <c r="G214" s="201"/>
    </row>
    <row r="215" spans="1:7" s="1" customFormat="1">
      <c r="A215" s="117"/>
      <c r="B215" s="117"/>
      <c r="G215" s="201"/>
    </row>
    <row r="216" spans="1:7" s="1" customFormat="1">
      <c r="A216" s="117"/>
      <c r="B216" s="117"/>
      <c r="G216" s="201"/>
    </row>
    <row r="217" spans="1:7" s="1" customFormat="1">
      <c r="A217" s="117"/>
      <c r="B217" s="117"/>
      <c r="G217" s="201"/>
    </row>
    <row r="218" spans="1:7" s="1" customFormat="1">
      <c r="A218" s="117"/>
      <c r="B218" s="117"/>
      <c r="G218" s="201"/>
    </row>
    <row r="219" spans="1:7" s="1" customFormat="1">
      <c r="A219" s="117"/>
      <c r="B219" s="117"/>
      <c r="G219" s="201"/>
    </row>
    <row r="220" spans="1:7" s="1" customFormat="1">
      <c r="A220" s="117"/>
      <c r="B220" s="117"/>
      <c r="G220" s="201"/>
    </row>
    <row r="221" spans="1:7" s="1" customFormat="1">
      <c r="A221" s="117"/>
      <c r="B221" s="117"/>
      <c r="G221" s="201"/>
    </row>
    <row r="222" spans="1:7" s="1" customFormat="1">
      <c r="A222" s="117"/>
      <c r="B222" s="117"/>
      <c r="G222" s="201"/>
    </row>
    <row r="223" spans="1:7" s="1" customFormat="1">
      <c r="A223" s="117"/>
      <c r="B223" s="117"/>
      <c r="G223" s="201"/>
    </row>
    <row r="224" spans="1:7" s="1" customFormat="1">
      <c r="A224" s="117"/>
      <c r="B224" s="117"/>
      <c r="G224" s="201"/>
    </row>
    <row r="225" spans="1:7" s="1" customFormat="1">
      <c r="A225" s="117"/>
      <c r="B225" s="117"/>
      <c r="G225" s="201"/>
    </row>
    <row r="226" spans="1:7" s="1" customFormat="1">
      <c r="A226" s="117"/>
      <c r="B226" s="117"/>
      <c r="G226" s="201"/>
    </row>
    <row r="227" spans="1:7" s="1" customFormat="1">
      <c r="A227" s="117"/>
      <c r="B227" s="117"/>
      <c r="G227" s="201"/>
    </row>
    <row r="228" spans="1:7" s="1" customFormat="1">
      <c r="A228" s="117"/>
      <c r="B228" s="117"/>
      <c r="G228" s="201"/>
    </row>
    <row r="229" spans="1:7" s="1" customFormat="1">
      <c r="A229" s="117"/>
      <c r="B229" s="117"/>
      <c r="G229" s="201"/>
    </row>
    <row r="230" spans="1:7" s="1" customFormat="1">
      <c r="A230" s="117"/>
      <c r="B230" s="117"/>
      <c r="G230" s="201"/>
    </row>
    <row r="231" spans="1:7" s="1" customFormat="1">
      <c r="A231" s="117"/>
      <c r="B231" s="117"/>
      <c r="G231" s="201"/>
    </row>
    <row r="232" spans="1:7" s="1" customFormat="1">
      <c r="A232" s="117"/>
      <c r="B232" s="117"/>
      <c r="G232" s="201"/>
    </row>
    <row r="233" spans="1:7" s="1" customFormat="1">
      <c r="A233" s="117"/>
      <c r="B233" s="117"/>
      <c r="G233" s="201"/>
    </row>
    <row r="234" spans="1:7" s="1" customFormat="1">
      <c r="A234" s="117"/>
      <c r="B234" s="117"/>
      <c r="G234" s="201"/>
    </row>
    <row r="235" spans="1:7" s="1" customFormat="1">
      <c r="A235" s="117"/>
      <c r="B235" s="117"/>
      <c r="G235" s="201"/>
    </row>
    <row r="236" spans="1:7" s="1" customFormat="1">
      <c r="A236" s="117"/>
      <c r="B236" s="117"/>
      <c r="G236" s="201"/>
    </row>
    <row r="237" spans="1:7" s="1" customFormat="1">
      <c r="A237" s="117"/>
      <c r="B237" s="117"/>
      <c r="G237" s="201"/>
    </row>
    <row r="238" spans="1:7" s="1" customFormat="1">
      <c r="A238" s="117"/>
      <c r="B238" s="117"/>
      <c r="G238" s="201"/>
    </row>
    <row r="239" spans="1:7" s="1" customFormat="1">
      <c r="A239" s="117"/>
      <c r="B239" s="117"/>
      <c r="G239" s="201"/>
    </row>
    <row r="240" spans="1:7" s="1" customFormat="1">
      <c r="A240" s="117"/>
      <c r="B240" s="117"/>
      <c r="G240" s="201"/>
    </row>
    <row r="241" spans="1:7" s="1" customFormat="1">
      <c r="A241" s="117"/>
      <c r="B241" s="117"/>
      <c r="G241" s="201"/>
    </row>
    <row r="242" spans="1:7" s="1" customFormat="1">
      <c r="A242" s="117"/>
      <c r="B242" s="117"/>
      <c r="G242" s="201"/>
    </row>
    <row r="243" spans="1:7" s="1" customFormat="1">
      <c r="A243" s="117"/>
      <c r="B243" s="117"/>
      <c r="G243" s="201"/>
    </row>
    <row r="244" spans="1:7" s="1" customFormat="1">
      <c r="A244" s="117"/>
      <c r="B244" s="117"/>
      <c r="G244" s="201"/>
    </row>
    <row r="245" spans="1:7" s="1" customFormat="1">
      <c r="A245" s="117"/>
      <c r="B245" s="117"/>
      <c r="G245" s="201"/>
    </row>
    <row r="246" spans="1:7" s="1" customFormat="1">
      <c r="A246" s="117"/>
      <c r="B246" s="117"/>
      <c r="G246" s="201"/>
    </row>
    <row r="247" spans="1:7" s="1" customFormat="1">
      <c r="A247" s="117"/>
      <c r="B247" s="117"/>
      <c r="G247" s="201"/>
    </row>
    <row r="248" spans="1:7" s="1" customFormat="1">
      <c r="A248" s="117"/>
      <c r="B248" s="117"/>
      <c r="G248" s="201"/>
    </row>
    <row r="249" spans="1:7" s="1" customFormat="1">
      <c r="A249" s="117"/>
      <c r="B249" s="117"/>
      <c r="G249" s="201"/>
    </row>
    <row r="250" spans="1:7" s="1" customFormat="1">
      <c r="A250" s="117"/>
      <c r="B250" s="117"/>
      <c r="G250" s="201"/>
    </row>
    <row r="251" spans="1:7" s="1" customFormat="1">
      <c r="A251" s="117"/>
      <c r="B251" s="117"/>
      <c r="G251" s="201"/>
    </row>
    <row r="252" spans="1:7" s="1" customFormat="1">
      <c r="A252" s="117"/>
      <c r="B252" s="117"/>
      <c r="G252" s="201"/>
    </row>
    <row r="253" spans="1:7" s="1" customFormat="1">
      <c r="A253" s="117"/>
      <c r="B253" s="117"/>
      <c r="G253" s="201"/>
    </row>
    <row r="254" spans="1:7" s="1" customFormat="1">
      <c r="A254" s="117"/>
      <c r="B254" s="117"/>
      <c r="G254" s="201"/>
    </row>
    <row r="255" spans="1:7" s="1" customFormat="1">
      <c r="A255" s="117"/>
      <c r="B255" s="117"/>
      <c r="G255" s="201"/>
    </row>
    <row r="256" spans="1:7" s="1" customFormat="1">
      <c r="A256" s="117"/>
      <c r="B256" s="117"/>
      <c r="G256" s="201"/>
    </row>
    <row r="257" spans="1:7" s="1" customFormat="1">
      <c r="A257" s="117"/>
      <c r="B257" s="117"/>
      <c r="G257" s="201"/>
    </row>
    <row r="258" spans="1:7" s="1" customFormat="1">
      <c r="A258" s="117"/>
      <c r="B258" s="117"/>
      <c r="G258" s="201"/>
    </row>
    <row r="259" spans="1:7" s="1" customFormat="1">
      <c r="A259" s="117"/>
      <c r="B259" s="117"/>
      <c r="G259" s="201"/>
    </row>
    <row r="260" spans="1:7" s="1" customFormat="1">
      <c r="A260" s="117"/>
      <c r="B260" s="117"/>
      <c r="G260" s="201"/>
    </row>
    <row r="261" spans="1:7" s="1" customFormat="1">
      <c r="A261" s="117"/>
      <c r="B261" s="117"/>
      <c r="G261" s="201"/>
    </row>
    <row r="262" spans="1:7" s="1" customFormat="1">
      <c r="A262" s="117"/>
      <c r="B262" s="117"/>
      <c r="G262" s="201"/>
    </row>
    <row r="263" spans="1:7" s="1" customFormat="1">
      <c r="A263" s="117"/>
      <c r="B263" s="117"/>
      <c r="G263" s="201"/>
    </row>
    <row r="264" spans="1:7" s="1" customFormat="1">
      <c r="A264" s="117"/>
      <c r="B264" s="117"/>
      <c r="G264" s="201"/>
    </row>
    <row r="265" spans="1:7" s="1" customFormat="1">
      <c r="A265" s="117"/>
      <c r="B265" s="117"/>
      <c r="G265" s="201"/>
    </row>
    <row r="266" spans="1:7" s="1" customFormat="1">
      <c r="A266" s="117"/>
      <c r="B266" s="117"/>
      <c r="G266" s="201"/>
    </row>
    <row r="267" spans="1:7" s="1" customFormat="1">
      <c r="A267" s="117"/>
      <c r="B267" s="117"/>
      <c r="G267" s="201"/>
    </row>
    <row r="268" spans="1:7" s="1" customFormat="1">
      <c r="A268" s="117"/>
      <c r="B268" s="117"/>
      <c r="G268" s="201"/>
    </row>
    <row r="269" spans="1:7" s="1" customFormat="1">
      <c r="A269" s="117"/>
      <c r="B269" s="117"/>
      <c r="G269" s="201"/>
    </row>
    <row r="270" spans="1:7" s="1" customFormat="1">
      <c r="A270" s="117"/>
      <c r="B270" s="117"/>
      <c r="G270" s="201"/>
    </row>
    <row r="271" spans="1:7" s="1" customFormat="1">
      <c r="A271" s="117"/>
      <c r="B271" s="117"/>
      <c r="G271" s="201"/>
    </row>
    <row r="272" spans="1:7" s="1" customFormat="1">
      <c r="A272" s="117"/>
      <c r="B272" s="117"/>
      <c r="G272" s="201"/>
    </row>
    <row r="273" spans="1:7" s="1" customFormat="1">
      <c r="A273" s="117"/>
      <c r="B273" s="117"/>
      <c r="G273" s="201"/>
    </row>
    <row r="274" spans="1:7" s="1" customFormat="1">
      <c r="A274" s="117"/>
      <c r="B274" s="117"/>
      <c r="G274" s="201"/>
    </row>
    <row r="275" spans="1:7" s="1" customFormat="1">
      <c r="A275" s="117"/>
      <c r="B275" s="117"/>
      <c r="G275" s="201"/>
    </row>
    <row r="276" spans="1:7" s="1" customFormat="1">
      <c r="A276" s="117"/>
      <c r="B276" s="117"/>
      <c r="G276" s="201"/>
    </row>
    <row r="277" spans="1:7" s="1" customFormat="1">
      <c r="A277" s="117"/>
      <c r="B277" s="117"/>
      <c r="G277" s="201"/>
    </row>
    <row r="278" spans="1:7" s="1" customFormat="1">
      <c r="A278" s="117"/>
      <c r="B278" s="117"/>
      <c r="G278" s="201"/>
    </row>
    <row r="279" spans="1:7" s="1" customFormat="1">
      <c r="A279" s="117"/>
      <c r="B279" s="117"/>
      <c r="G279" s="201"/>
    </row>
    <row r="280" spans="1:7" s="1" customFormat="1">
      <c r="A280" s="117"/>
      <c r="B280" s="117"/>
      <c r="G280" s="201"/>
    </row>
    <row r="281" spans="1:7" s="1" customFormat="1">
      <c r="A281" s="117"/>
      <c r="B281" s="117"/>
      <c r="G281" s="201"/>
    </row>
    <row r="282" spans="1:7" s="1" customFormat="1">
      <c r="A282" s="117"/>
      <c r="B282" s="117"/>
      <c r="G282" s="201"/>
    </row>
    <row r="283" spans="1:7" s="1" customFormat="1">
      <c r="A283" s="117"/>
      <c r="B283" s="117"/>
      <c r="G283" s="201"/>
    </row>
    <row r="284" spans="1:7" s="1" customFormat="1">
      <c r="A284" s="117"/>
      <c r="B284" s="117"/>
      <c r="G284" s="201"/>
    </row>
    <row r="285" spans="1:7" s="1" customFormat="1">
      <c r="A285" s="117"/>
      <c r="B285" s="117"/>
      <c r="G285" s="201"/>
    </row>
    <row r="286" spans="1:7" s="1" customFormat="1">
      <c r="A286" s="117"/>
      <c r="B286" s="117"/>
      <c r="G286" s="201"/>
    </row>
    <row r="287" spans="1:7" s="1" customFormat="1">
      <c r="A287" s="117"/>
      <c r="B287" s="117"/>
      <c r="G287" s="201"/>
    </row>
    <row r="288" spans="1:7" s="1" customFormat="1">
      <c r="A288" s="117"/>
      <c r="B288" s="117"/>
      <c r="G288" s="201"/>
    </row>
    <row r="289" spans="1:7" s="1" customFormat="1">
      <c r="A289" s="117"/>
      <c r="B289" s="117"/>
      <c r="G289" s="201"/>
    </row>
    <row r="290" spans="1:7" s="1" customFormat="1">
      <c r="A290" s="117"/>
      <c r="B290" s="117"/>
      <c r="G290" s="201"/>
    </row>
    <row r="291" spans="1:7" s="1" customFormat="1">
      <c r="A291" s="117"/>
      <c r="B291" s="117"/>
      <c r="G291" s="201"/>
    </row>
    <row r="292" spans="1:7" s="1" customFormat="1">
      <c r="A292" s="117"/>
      <c r="B292" s="117"/>
      <c r="G292" s="201"/>
    </row>
    <row r="293" spans="1:7" s="1" customFormat="1">
      <c r="A293" s="117"/>
      <c r="B293" s="117"/>
      <c r="G293" s="201"/>
    </row>
    <row r="294" spans="1:7" s="1" customFormat="1">
      <c r="A294" s="117"/>
      <c r="B294" s="117"/>
      <c r="G294" s="201"/>
    </row>
    <row r="295" spans="1:7" s="1" customFormat="1">
      <c r="A295" s="117"/>
      <c r="B295" s="117"/>
      <c r="G295" s="201"/>
    </row>
    <row r="296" spans="1:7" s="1" customFormat="1">
      <c r="A296" s="117"/>
      <c r="B296" s="117"/>
      <c r="G296" s="201"/>
    </row>
    <row r="297" spans="1:7" s="1" customFormat="1">
      <c r="A297" s="117"/>
      <c r="B297" s="117"/>
      <c r="G297" s="201"/>
    </row>
    <row r="298" spans="1:7" s="1" customFormat="1">
      <c r="A298" s="117"/>
      <c r="B298" s="117"/>
      <c r="G298" s="201"/>
    </row>
    <row r="299" spans="1:7" s="1" customFormat="1">
      <c r="A299" s="117"/>
      <c r="B299" s="117"/>
      <c r="G299" s="201"/>
    </row>
    <row r="300" spans="1:7" s="1" customFormat="1">
      <c r="A300" s="117"/>
      <c r="B300" s="117"/>
      <c r="G300" s="201"/>
    </row>
    <row r="301" spans="1:7" s="1" customFormat="1">
      <c r="A301" s="117"/>
      <c r="B301" s="117"/>
      <c r="G301" s="201"/>
    </row>
    <row r="302" spans="1:7" s="1" customFormat="1">
      <c r="A302" s="117"/>
      <c r="B302" s="117"/>
      <c r="G302" s="201"/>
    </row>
    <row r="303" spans="1:7" s="1" customFormat="1">
      <c r="A303" s="117"/>
      <c r="B303" s="117"/>
      <c r="G303" s="201"/>
    </row>
    <row r="304" spans="1:7" s="1" customFormat="1">
      <c r="A304" s="117"/>
      <c r="B304" s="117"/>
      <c r="G304" s="201"/>
    </row>
    <row r="305" spans="1:7" s="1" customFormat="1">
      <c r="A305" s="117"/>
      <c r="B305" s="117"/>
      <c r="G305" s="201"/>
    </row>
    <row r="306" spans="1:7" s="1" customFormat="1">
      <c r="A306" s="117"/>
      <c r="B306" s="117"/>
      <c r="G306" s="201"/>
    </row>
    <row r="307" spans="1:7" s="1" customFormat="1">
      <c r="A307" s="117"/>
      <c r="B307" s="117"/>
      <c r="G307" s="201"/>
    </row>
    <row r="308" spans="1:7" s="1" customFormat="1">
      <c r="A308" s="117"/>
      <c r="B308" s="117"/>
      <c r="G308" s="201"/>
    </row>
    <row r="309" spans="1:7" s="1" customFormat="1">
      <c r="A309" s="117"/>
      <c r="B309" s="117"/>
      <c r="G309" s="201"/>
    </row>
    <row r="310" spans="1:7" s="1" customFormat="1">
      <c r="A310" s="117"/>
      <c r="B310" s="117"/>
      <c r="G310" s="201"/>
    </row>
    <row r="311" spans="1:7" s="1" customFormat="1">
      <c r="A311" s="117"/>
      <c r="B311" s="117"/>
      <c r="G311" s="201"/>
    </row>
    <row r="312" spans="1:7" s="1" customFormat="1">
      <c r="A312" s="117"/>
      <c r="B312" s="117"/>
      <c r="G312" s="201"/>
    </row>
    <row r="313" spans="1:7" s="1" customFormat="1">
      <c r="A313" s="117"/>
      <c r="B313" s="117"/>
      <c r="G313" s="201"/>
    </row>
    <row r="314" spans="1:7" s="1" customFormat="1">
      <c r="A314" s="117"/>
      <c r="B314" s="117"/>
      <c r="G314" s="201"/>
    </row>
    <row r="315" spans="1:7" s="1" customFormat="1">
      <c r="A315" s="117"/>
      <c r="B315" s="117"/>
      <c r="G315" s="201"/>
    </row>
    <row r="316" spans="1:7" s="1" customFormat="1">
      <c r="A316" s="117"/>
      <c r="B316" s="117"/>
      <c r="G316" s="201"/>
    </row>
    <row r="317" spans="1:7" s="1" customFormat="1">
      <c r="A317" s="117"/>
      <c r="B317" s="117"/>
      <c r="G317" s="201"/>
    </row>
    <row r="318" spans="1:7" s="1" customFormat="1">
      <c r="A318" s="117"/>
      <c r="B318" s="117"/>
      <c r="G318" s="201"/>
    </row>
    <row r="319" spans="1:7" s="1" customFormat="1">
      <c r="A319" s="117"/>
      <c r="B319" s="117"/>
      <c r="G319" s="201"/>
    </row>
    <row r="320" spans="1:7" s="1" customFormat="1">
      <c r="A320" s="117"/>
      <c r="B320" s="117"/>
      <c r="G320" s="201"/>
    </row>
    <row r="321" spans="1:7" s="1" customFormat="1">
      <c r="A321" s="117"/>
      <c r="B321" s="117"/>
      <c r="G321" s="201"/>
    </row>
    <row r="322" spans="1:7" s="1" customFormat="1">
      <c r="A322" s="117"/>
      <c r="B322" s="117"/>
      <c r="G322" s="201"/>
    </row>
    <row r="323" spans="1:7" s="1" customFormat="1">
      <c r="A323" s="117"/>
      <c r="B323" s="117"/>
      <c r="G323" s="201"/>
    </row>
    <row r="324" spans="1:7" s="1" customFormat="1">
      <c r="A324" s="117"/>
      <c r="B324" s="117"/>
      <c r="G324" s="201"/>
    </row>
    <row r="325" spans="1:7" s="1" customFormat="1">
      <c r="A325" s="117"/>
      <c r="B325" s="117"/>
      <c r="G325" s="201"/>
    </row>
    <row r="326" spans="1:7" s="1" customFormat="1">
      <c r="A326" s="117"/>
      <c r="B326" s="117"/>
      <c r="G326" s="201"/>
    </row>
    <row r="327" spans="1:7" s="1" customFormat="1">
      <c r="A327" s="117"/>
      <c r="B327" s="117"/>
      <c r="G327" s="201"/>
    </row>
    <row r="328" spans="1:7" s="1" customFormat="1">
      <c r="A328" s="117"/>
      <c r="B328" s="117"/>
      <c r="G328" s="201"/>
    </row>
    <row r="329" spans="1:7" s="1" customFormat="1">
      <c r="A329" s="117"/>
      <c r="B329" s="117"/>
      <c r="G329" s="201"/>
    </row>
    <row r="330" spans="1:7" s="1" customFormat="1">
      <c r="A330" s="117"/>
      <c r="B330" s="117"/>
      <c r="G330" s="201"/>
    </row>
    <row r="331" spans="1:7" s="1" customFormat="1">
      <c r="A331" s="117"/>
      <c r="B331" s="117"/>
      <c r="G331" s="201"/>
    </row>
    <row r="332" spans="1:7" s="1" customFormat="1">
      <c r="A332" s="117"/>
      <c r="B332" s="117"/>
      <c r="G332" s="201"/>
    </row>
    <row r="333" spans="1:7" s="1" customFormat="1">
      <c r="A333" s="117"/>
      <c r="B333" s="117"/>
      <c r="G333" s="201"/>
    </row>
    <row r="334" spans="1:7" s="1" customFormat="1">
      <c r="A334" s="117"/>
      <c r="B334" s="117"/>
      <c r="G334" s="201"/>
    </row>
    <row r="335" spans="1:7" s="1" customFormat="1">
      <c r="A335" s="117"/>
      <c r="B335" s="117"/>
      <c r="G335" s="201"/>
    </row>
    <row r="336" spans="1:7" s="1" customFormat="1">
      <c r="A336" s="117"/>
      <c r="B336" s="117"/>
      <c r="G336" s="201"/>
    </row>
    <row r="337" spans="1:7" s="1" customFormat="1">
      <c r="A337" s="117"/>
      <c r="B337" s="117"/>
      <c r="G337" s="201"/>
    </row>
    <row r="338" spans="1:7" s="1" customFormat="1">
      <c r="A338" s="117"/>
      <c r="B338" s="117"/>
      <c r="G338" s="201"/>
    </row>
    <row r="339" spans="1:7" s="1" customFormat="1">
      <c r="A339" s="117"/>
      <c r="B339" s="117"/>
      <c r="G339" s="201"/>
    </row>
    <row r="340" spans="1:7" s="1" customFormat="1">
      <c r="A340" s="117"/>
      <c r="B340" s="117"/>
      <c r="G340" s="201"/>
    </row>
    <row r="341" spans="1:7" s="1" customFormat="1">
      <c r="A341" s="117"/>
      <c r="B341" s="117"/>
      <c r="G341" s="201"/>
    </row>
    <row r="342" spans="1:7" s="1" customFormat="1">
      <c r="A342" s="117"/>
      <c r="B342" s="117"/>
      <c r="G342" s="201"/>
    </row>
    <row r="343" spans="1:7" s="1" customFormat="1">
      <c r="A343" s="117"/>
      <c r="B343" s="117"/>
      <c r="G343" s="201"/>
    </row>
    <row r="344" spans="1:7" s="1" customFormat="1">
      <c r="A344" s="117"/>
      <c r="B344" s="117"/>
      <c r="G344" s="201"/>
    </row>
    <row r="345" spans="1:7" s="1" customFormat="1">
      <c r="A345" s="117"/>
      <c r="B345" s="117"/>
      <c r="G345" s="201"/>
    </row>
    <row r="346" spans="1:7" s="1" customFormat="1">
      <c r="A346" s="117"/>
      <c r="B346" s="117"/>
      <c r="G346" s="201"/>
    </row>
    <row r="347" spans="1:7" s="1" customFormat="1">
      <c r="A347" s="117"/>
      <c r="B347" s="117"/>
      <c r="G347" s="201"/>
    </row>
    <row r="348" spans="1:7" s="1" customFormat="1">
      <c r="A348" s="117"/>
      <c r="B348" s="117"/>
      <c r="G348" s="201"/>
    </row>
  </sheetData>
  <mergeCells count="5">
    <mergeCell ref="A1:H1"/>
    <mergeCell ref="A2:H2"/>
    <mergeCell ref="I10:I18"/>
    <mergeCell ref="A3:C3"/>
    <mergeCell ref="A4:C4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57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5"/>
  <sheetViews>
    <sheetView zoomScaleNormal="100" workbookViewId="0">
      <selection activeCell="C56" sqref="C56"/>
    </sheetView>
  </sheetViews>
  <sheetFormatPr defaultColWidth="11.42578125" defaultRowHeight="12.75"/>
  <cols>
    <col min="1" max="1" width="5.42578125" style="199" customWidth="1"/>
    <col min="2" max="2" width="5.5703125" style="200" customWidth="1"/>
    <col min="3" max="3" width="44.85546875" style="265" customWidth="1"/>
    <col min="4" max="4" width="13.28515625" style="265" customWidth="1"/>
    <col min="5" max="5" width="13.7109375" style="265" customWidth="1"/>
    <col min="6" max="6" width="13.140625" style="265" customWidth="1"/>
    <col min="7" max="7" width="8.140625" style="163" customWidth="1"/>
    <col min="8" max="8" width="8" style="54" customWidth="1"/>
    <col min="9" max="9" width="11.42578125" style="265"/>
    <col min="10" max="10" width="14.140625" style="265" customWidth="1"/>
    <col min="11" max="11" width="13.140625" style="265" customWidth="1"/>
    <col min="12" max="12" width="14.42578125" style="265" customWidth="1"/>
    <col min="13" max="14" width="13" style="265" customWidth="1"/>
    <col min="15" max="16384" width="11.42578125" style="265"/>
  </cols>
  <sheetData>
    <row r="1" spans="1:15" s="1" customFormat="1" ht="28.5" customHeight="1">
      <c r="A1" s="358" t="s">
        <v>109</v>
      </c>
      <c r="B1" s="359"/>
      <c r="C1" s="359"/>
      <c r="D1" s="359"/>
      <c r="E1" s="359"/>
      <c r="F1" s="359"/>
      <c r="G1" s="359"/>
      <c r="H1" s="359"/>
    </row>
    <row r="2" spans="1:15" s="1" customFormat="1" ht="27.75" customHeight="1">
      <c r="A2" s="356" t="s">
        <v>245</v>
      </c>
      <c r="B2" s="357"/>
      <c r="C2" s="357"/>
      <c r="D2" s="195" t="s">
        <v>264</v>
      </c>
      <c r="E2" s="195" t="s">
        <v>265</v>
      </c>
      <c r="F2" s="195" t="s">
        <v>266</v>
      </c>
      <c r="G2" s="196" t="s">
        <v>246</v>
      </c>
      <c r="H2" s="196" t="s">
        <v>246</v>
      </c>
      <c r="J2" s="92"/>
      <c r="K2" s="92"/>
      <c r="L2" s="92"/>
      <c r="M2" s="92"/>
      <c r="N2" s="92"/>
    </row>
    <row r="3" spans="1:15" s="1" customFormat="1" ht="12.75" customHeight="1">
      <c r="A3" s="360">
        <v>1</v>
      </c>
      <c r="B3" s="357"/>
      <c r="C3" s="357"/>
      <c r="D3" s="197">
        <v>2</v>
      </c>
      <c r="E3" s="197">
        <v>3</v>
      </c>
      <c r="F3" s="197">
        <v>4</v>
      </c>
      <c r="G3" s="198" t="s">
        <v>247</v>
      </c>
      <c r="H3" s="198" t="s">
        <v>248</v>
      </c>
      <c r="J3" s="92"/>
      <c r="K3" s="92"/>
      <c r="L3" s="92"/>
      <c r="M3" s="92"/>
      <c r="N3" s="92"/>
    </row>
    <row r="4" spans="1:15" s="1" customFormat="1" ht="20.45" customHeight="1">
      <c r="A4" s="266">
        <v>3</v>
      </c>
      <c r="B4" s="267"/>
      <c r="C4" s="268" t="s">
        <v>41</v>
      </c>
      <c r="D4" s="269">
        <f>D5+D13+D47+D61+D58</f>
        <v>1439058281.46</v>
      </c>
      <c r="E4" s="269">
        <f t="shared" ref="E4:F4" si="0">E5+E13+E47+E61+E58</f>
        <v>1111648000</v>
      </c>
      <c r="F4" s="269">
        <f t="shared" si="0"/>
        <v>616809569.09000003</v>
      </c>
      <c r="G4" s="270">
        <f t="shared" ref="G4:G36" si="1">F4/D4*100</f>
        <v>42.862028385967413</v>
      </c>
      <c r="H4" s="214">
        <f>F4/E4*100</f>
        <v>55.486050358566743</v>
      </c>
      <c r="J4" s="7"/>
      <c r="K4" s="7"/>
      <c r="L4" s="7"/>
      <c r="M4" s="7"/>
      <c r="N4" s="7"/>
    </row>
    <row r="5" spans="1:15" s="1" customFormat="1" ht="13.5" customHeight="1">
      <c r="A5" s="271">
        <v>31</v>
      </c>
      <c r="B5" s="272"/>
      <c r="C5" s="273" t="s">
        <v>42</v>
      </c>
      <c r="D5" s="269">
        <f>D6+D8+D10</f>
        <v>91824986.930000007</v>
      </c>
      <c r="E5" s="269">
        <f>E6+E8+E10</f>
        <v>97479400</v>
      </c>
      <c r="F5" s="269">
        <f>F6+F8+F10</f>
        <v>98032541.890000001</v>
      </c>
      <c r="G5" s="270">
        <f t="shared" si="1"/>
        <v>106.76020238884666</v>
      </c>
      <c r="H5" s="214">
        <f t="shared" ref="H5:H73" si="2">F5/E5*100</f>
        <v>100.5674449063084</v>
      </c>
      <c r="J5" s="2"/>
      <c r="K5" s="2"/>
      <c r="L5" s="2"/>
      <c r="M5" s="2"/>
      <c r="N5" s="2"/>
    </row>
    <row r="6" spans="1:15" s="1" customFormat="1">
      <c r="A6" s="271">
        <v>311</v>
      </c>
      <c r="B6" s="272"/>
      <c r="C6" s="273" t="s">
        <v>209</v>
      </c>
      <c r="D6" s="269">
        <f>SUM(D7:D7)</f>
        <v>76791910.75</v>
      </c>
      <c r="E6" s="269">
        <f>SUM(E7:E7)</f>
        <v>81209100</v>
      </c>
      <c r="F6" s="269">
        <f>SUM(F7:F7)</f>
        <v>81675652.25</v>
      </c>
      <c r="G6" s="270">
        <f t="shared" si="1"/>
        <v>106.35970827174658</v>
      </c>
      <c r="H6" s="214">
        <f t="shared" si="2"/>
        <v>100.5745073520086</v>
      </c>
      <c r="I6" s="2"/>
      <c r="J6" s="2"/>
      <c r="K6" s="2"/>
      <c r="L6" s="9"/>
      <c r="M6" s="9"/>
      <c r="N6" s="9"/>
    </row>
    <row r="7" spans="1:15" s="1" customFormat="1">
      <c r="A7" s="199"/>
      <c r="B7" s="274">
        <v>3111</v>
      </c>
      <c r="C7" s="275" t="s">
        <v>66</v>
      </c>
      <c r="D7" s="61">
        <v>76791910.75</v>
      </c>
      <c r="E7" s="249">
        <v>81209100</v>
      </c>
      <c r="F7" s="61">
        <v>81675652.25</v>
      </c>
      <c r="G7" s="216">
        <f t="shared" si="1"/>
        <v>106.35970827174658</v>
      </c>
      <c r="H7" s="276">
        <f t="shared" si="2"/>
        <v>100.5745073520086</v>
      </c>
      <c r="I7" s="2"/>
      <c r="J7" s="2"/>
      <c r="K7" s="2"/>
      <c r="L7" s="2"/>
      <c r="M7" s="2"/>
      <c r="N7" s="2"/>
    </row>
    <row r="8" spans="1:15" s="1" customFormat="1">
      <c r="A8" s="271">
        <v>312</v>
      </c>
      <c r="B8" s="277"/>
      <c r="C8" s="160" t="s">
        <v>43</v>
      </c>
      <c r="D8" s="269">
        <f>D9</f>
        <v>2177762</v>
      </c>
      <c r="E8" s="269">
        <f>E9</f>
        <v>2302200</v>
      </c>
      <c r="F8" s="269">
        <f>F9</f>
        <v>2308604</v>
      </c>
      <c r="G8" s="270">
        <f t="shared" si="1"/>
        <v>106.00809454844008</v>
      </c>
      <c r="H8" s="214">
        <f t="shared" si="2"/>
        <v>100.27816870819217</v>
      </c>
      <c r="I8" s="2"/>
      <c r="J8" s="2"/>
      <c r="K8" s="2"/>
      <c r="L8" s="2"/>
      <c r="M8" s="90"/>
      <c r="N8" s="90"/>
    </row>
    <row r="9" spans="1:15" s="1" customFormat="1">
      <c r="A9" s="199"/>
      <c r="B9" s="274">
        <v>3121</v>
      </c>
      <c r="C9" s="275" t="s">
        <v>67</v>
      </c>
      <c r="D9" s="61">
        <v>2177762</v>
      </c>
      <c r="E9" s="249">
        <v>2302200</v>
      </c>
      <c r="F9" s="61">
        <v>2308604</v>
      </c>
      <c r="G9" s="270">
        <f t="shared" si="1"/>
        <v>106.00809454844008</v>
      </c>
      <c r="H9" s="276">
        <f t="shared" si="2"/>
        <v>100.27816870819217</v>
      </c>
      <c r="J9" s="8"/>
      <c r="K9" s="8"/>
      <c r="L9" s="8"/>
      <c r="M9" s="90"/>
      <c r="N9" s="90"/>
      <c r="O9" s="91"/>
    </row>
    <row r="10" spans="1:15" s="1" customFormat="1">
      <c r="A10" s="271">
        <v>313</v>
      </c>
      <c r="B10" s="277"/>
      <c r="C10" s="160" t="s">
        <v>68</v>
      </c>
      <c r="D10" s="269">
        <f>D11+D12</f>
        <v>12855314.18</v>
      </c>
      <c r="E10" s="269">
        <f>E11+E12</f>
        <v>13968100</v>
      </c>
      <c r="F10" s="269">
        <f>F11+F12</f>
        <v>14048285.639999999</v>
      </c>
      <c r="G10" s="270">
        <f t="shared" si="1"/>
        <v>109.27998680775922</v>
      </c>
      <c r="H10" s="214">
        <f t="shared" si="2"/>
        <v>100.57406261409926</v>
      </c>
      <c r="J10" s="2"/>
      <c r="K10" s="2"/>
      <c r="L10" s="2"/>
      <c r="M10" s="2"/>
      <c r="N10" s="2"/>
      <c r="O10" s="2"/>
    </row>
    <row r="11" spans="1:15" s="1" customFormat="1">
      <c r="A11" s="199"/>
      <c r="B11" s="274">
        <v>3132</v>
      </c>
      <c r="C11" s="278" t="s">
        <v>232</v>
      </c>
      <c r="D11" s="61">
        <v>11549838.16</v>
      </c>
      <c r="E11" s="249">
        <v>12587500</v>
      </c>
      <c r="F11" s="61">
        <v>12659784.789999999</v>
      </c>
      <c r="G11" s="216">
        <f t="shared" si="1"/>
        <v>109.61006218982379</v>
      </c>
      <c r="H11" s="276">
        <f t="shared" si="2"/>
        <v>100.574258510427</v>
      </c>
      <c r="I11" s="279"/>
      <c r="J11" s="7"/>
      <c r="K11" s="7"/>
      <c r="L11" s="7"/>
      <c r="M11" s="7"/>
      <c r="N11" s="7"/>
      <c r="O11" s="2"/>
    </row>
    <row r="12" spans="1:15" s="1" customFormat="1">
      <c r="A12" s="199"/>
      <c r="B12" s="274">
        <v>3133</v>
      </c>
      <c r="C12" s="275" t="s">
        <v>194</v>
      </c>
      <c r="D12" s="61">
        <v>1305476.02</v>
      </c>
      <c r="E12" s="249">
        <v>1380600</v>
      </c>
      <c r="F12" s="61">
        <v>1388500.85</v>
      </c>
      <c r="G12" s="216">
        <f t="shared" si="1"/>
        <v>106.35973612138811</v>
      </c>
      <c r="H12" s="276">
        <f t="shared" si="2"/>
        <v>100.57227654642908</v>
      </c>
      <c r="I12" s="279"/>
      <c r="J12" s="2"/>
      <c r="K12" s="2"/>
      <c r="L12" s="2"/>
      <c r="M12" s="2"/>
      <c r="N12" s="2"/>
      <c r="O12" s="2"/>
    </row>
    <row r="13" spans="1:15" s="1" customFormat="1" ht="13.5" customHeight="1">
      <c r="A13" s="280">
        <v>32</v>
      </c>
      <c r="B13" s="277"/>
      <c r="C13" s="281" t="s">
        <v>1</v>
      </c>
      <c r="D13" s="269">
        <f>D14+D18+D23+D40</f>
        <v>762321459.84000003</v>
      </c>
      <c r="E13" s="269">
        <f>E14+E18+E23+E40</f>
        <v>535326700</v>
      </c>
      <c r="F13" s="269">
        <f>F14+F18+F23+F40</f>
        <v>47708229.229999997</v>
      </c>
      <c r="G13" s="270">
        <f t="shared" si="1"/>
        <v>6.2582823314475817</v>
      </c>
      <c r="H13" s="214">
        <f t="shared" si="2"/>
        <v>8.9119838838600796</v>
      </c>
      <c r="J13" s="2"/>
      <c r="K13" s="2"/>
      <c r="L13" s="2"/>
      <c r="M13" s="2"/>
      <c r="N13" s="2"/>
      <c r="O13" s="2"/>
    </row>
    <row r="14" spans="1:15" s="1" customFormat="1">
      <c r="A14" s="280">
        <v>321</v>
      </c>
      <c r="B14" s="277"/>
      <c r="C14" s="281" t="s">
        <v>4</v>
      </c>
      <c r="D14" s="269">
        <f>D15+D16+D17</f>
        <v>2779122.25</v>
      </c>
      <c r="E14" s="269">
        <f>E15+E16+E17</f>
        <v>3638700</v>
      </c>
      <c r="F14" s="269">
        <f>F15+F16+F17</f>
        <v>3245148.83</v>
      </c>
      <c r="G14" s="270">
        <f t="shared" si="1"/>
        <v>116.76884059346435</v>
      </c>
      <c r="H14" s="214">
        <f t="shared" si="2"/>
        <v>89.184291917443048</v>
      </c>
      <c r="J14" s="2"/>
      <c r="K14" s="2"/>
      <c r="L14" s="2"/>
      <c r="M14" s="2"/>
      <c r="N14" s="2"/>
      <c r="O14" s="2"/>
    </row>
    <row r="15" spans="1:15" s="1" customFormat="1">
      <c r="A15" s="280"/>
      <c r="B15" s="274">
        <v>3211</v>
      </c>
      <c r="C15" s="282" t="s">
        <v>69</v>
      </c>
      <c r="D15" s="61">
        <v>658746.65</v>
      </c>
      <c r="E15" s="249">
        <v>810000</v>
      </c>
      <c r="F15" s="61">
        <v>816819.16</v>
      </c>
      <c r="G15" s="216">
        <f t="shared" si="1"/>
        <v>123.99594897370636</v>
      </c>
      <c r="H15" s="276">
        <f t="shared" si="2"/>
        <v>100.84187160493828</v>
      </c>
      <c r="J15" s="2"/>
      <c r="K15" s="2"/>
      <c r="L15" s="2"/>
      <c r="M15" s="2"/>
      <c r="N15" s="2"/>
      <c r="O15" s="2"/>
    </row>
    <row r="16" spans="1:15" s="1" customFormat="1">
      <c r="A16" s="280"/>
      <c r="B16" s="274">
        <v>3212</v>
      </c>
      <c r="C16" s="282" t="s">
        <v>70</v>
      </c>
      <c r="D16" s="61">
        <v>1906190.6</v>
      </c>
      <c r="E16" s="249">
        <v>2186700</v>
      </c>
      <c r="F16" s="61">
        <v>2042117.11</v>
      </c>
      <c r="G16" s="216">
        <f t="shared" si="1"/>
        <v>107.130793216586</v>
      </c>
      <c r="H16" s="276">
        <f t="shared" si="2"/>
        <v>93.388078382951491</v>
      </c>
      <c r="J16" s="2"/>
      <c r="K16" s="2"/>
      <c r="L16" s="2"/>
      <c r="M16" s="2"/>
      <c r="N16" s="2"/>
      <c r="O16" s="2"/>
    </row>
    <row r="17" spans="1:14" s="1" customFormat="1">
      <c r="A17" s="280"/>
      <c r="B17" s="283" t="s">
        <v>3</v>
      </c>
      <c r="C17" s="284" t="s">
        <v>71</v>
      </c>
      <c r="D17" s="61">
        <v>214185</v>
      </c>
      <c r="E17" s="249">
        <v>642000</v>
      </c>
      <c r="F17" s="61">
        <v>386212.56</v>
      </c>
      <c r="G17" s="216">
        <f t="shared" si="1"/>
        <v>180.31727712024653</v>
      </c>
      <c r="H17" s="276">
        <f t="shared" si="2"/>
        <v>60.15771962616823</v>
      </c>
      <c r="J17" s="7"/>
      <c r="K17" s="7"/>
      <c r="L17" s="7"/>
    </row>
    <row r="18" spans="1:14" s="1" customFormat="1">
      <c r="A18" s="280">
        <v>322</v>
      </c>
      <c r="B18" s="283"/>
      <c r="C18" s="285" t="s">
        <v>44</v>
      </c>
      <c r="D18" s="269">
        <f>SUM(D19:D22)</f>
        <v>14313518.449999999</v>
      </c>
      <c r="E18" s="269">
        <f>SUM(E19:E22)</f>
        <v>14870000</v>
      </c>
      <c r="F18" s="269">
        <f>SUM(F19:F22)</f>
        <v>13464871.079999998</v>
      </c>
      <c r="G18" s="270">
        <f t="shared" si="1"/>
        <v>94.071007956817212</v>
      </c>
      <c r="H18" s="214">
        <f t="shared" si="2"/>
        <v>90.55057888365836</v>
      </c>
    </row>
    <row r="19" spans="1:14" s="288" customFormat="1">
      <c r="A19" s="286"/>
      <c r="B19" s="287">
        <v>3221</v>
      </c>
      <c r="C19" s="275" t="s">
        <v>72</v>
      </c>
      <c r="D19" s="61">
        <v>1525680</v>
      </c>
      <c r="E19" s="249">
        <v>1700000</v>
      </c>
      <c r="F19" s="61">
        <v>1261418.92</v>
      </c>
      <c r="G19" s="216">
        <f t="shared" si="1"/>
        <v>82.679127995385656</v>
      </c>
      <c r="H19" s="276">
        <f t="shared" si="2"/>
        <v>74.201112941176461</v>
      </c>
    </row>
    <row r="20" spans="1:14" s="288" customFormat="1">
      <c r="A20" s="286"/>
      <c r="B20" s="287">
        <v>3223</v>
      </c>
      <c r="C20" s="275" t="s">
        <v>73</v>
      </c>
      <c r="D20" s="61">
        <v>12350290</v>
      </c>
      <c r="E20" s="249">
        <v>12640000</v>
      </c>
      <c r="F20" s="61">
        <v>11972483.119999999</v>
      </c>
      <c r="G20" s="216">
        <f t="shared" si="1"/>
        <v>96.940906812714516</v>
      </c>
      <c r="H20" s="276">
        <f t="shared" si="2"/>
        <v>94.719012025316445</v>
      </c>
    </row>
    <row r="21" spans="1:14" s="288" customFormat="1">
      <c r="A21" s="286"/>
      <c r="B21" s="287" t="s">
        <v>5</v>
      </c>
      <c r="C21" s="289" t="s">
        <v>74</v>
      </c>
      <c r="D21" s="290">
        <v>228257</v>
      </c>
      <c r="E21" s="291">
        <v>340000</v>
      </c>
      <c r="F21" s="290">
        <v>214546</v>
      </c>
      <c r="G21" s="216">
        <f t="shared" si="1"/>
        <v>93.993174360479642</v>
      </c>
      <c r="H21" s="276">
        <f t="shared" si="2"/>
        <v>63.10176470588236</v>
      </c>
    </row>
    <row r="22" spans="1:14" s="288" customFormat="1">
      <c r="A22" s="286"/>
      <c r="B22" s="287">
        <v>3227</v>
      </c>
      <c r="C22" s="275" t="s">
        <v>195</v>
      </c>
      <c r="D22" s="290">
        <v>209291.45</v>
      </c>
      <c r="E22" s="291">
        <v>190000</v>
      </c>
      <c r="F22" s="290">
        <v>16423.04</v>
      </c>
      <c r="G22" s="216">
        <f t="shared" si="1"/>
        <v>7.8469712929027917</v>
      </c>
      <c r="H22" s="276">
        <f t="shared" si="2"/>
        <v>8.6437052631578961</v>
      </c>
    </row>
    <row r="23" spans="1:14" s="1" customFormat="1">
      <c r="A23" s="280">
        <v>323</v>
      </c>
      <c r="B23" s="292"/>
      <c r="C23" s="285" t="s">
        <v>6</v>
      </c>
      <c r="D23" s="269">
        <f>D24+D25+D31+D32+D33+D34+D35+D39</f>
        <v>740539428</v>
      </c>
      <c r="E23" s="269">
        <f>E24+E25+E31+E32+E33+E34+E35+E39</f>
        <v>513105000</v>
      </c>
      <c r="F23" s="269">
        <f>F24+F25+F31+F32+F33+F34+F35+F39</f>
        <v>20973284.309999999</v>
      </c>
      <c r="G23" s="270">
        <f t="shared" si="1"/>
        <v>2.8321630850423807</v>
      </c>
      <c r="H23" s="214">
        <f t="shared" si="2"/>
        <v>4.0875228871283653</v>
      </c>
    </row>
    <row r="24" spans="1:14" s="1" customFormat="1">
      <c r="A24" s="280"/>
      <c r="B24" s="293">
        <v>3231</v>
      </c>
      <c r="C24" s="275" t="s">
        <v>75</v>
      </c>
      <c r="D24" s="61">
        <v>3907867</v>
      </c>
      <c r="E24" s="249">
        <v>4389000</v>
      </c>
      <c r="F24" s="61">
        <v>4398184.96</v>
      </c>
      <c r="G24" s="216">
        <f t="shared" si="1"/>
        <v>112.54694594263314</v>
      </c>
      <c r="H24" s="276">
        <f t="shared" si="2"/>
        <v>100.20927227158806</v>
      </c>
    </row>
    <row r="25" spans="1:14" s="6" customFormat="1">
      <c r="A25" s="271"/>
      <c r="B25" s="274">
        <v>3232</v>
      </c>
      <c r="C25" s="289" t="s">
        <v>7</v>
      </c>
      <c r="D25" s="61">
        <f>SUM(D26:D30)</f>
        <v>718882795</v>
      </c>
      <c r="E25" s="249">
        <f>SUM(E26:E30)</f>
        <v>482863000</v>
      </c>
      <c r="F25" s="61">
        <v>0</v>
      </c>
      <c r="G25" s="216">
        <f t="shared" si="1"/>
        <v>0</v>
      </c>
      <c r="H25" s="276">
        <f t="shared" si="2"/>
        <v>0</v>
      </c>
    </row>
    <row r="26" spans="1:14" s="1" customFormat="1">
      <c r="A26" s="280"/>
      <c r="B26" s="293"/>
      <c r="C26" s="107" t="s">
        <v>76</v>
      </c>
      <c r="D26" s="61">
        <v>441837951</v>
      </c>
      <c r="E26" s="249">
        <v>384350000</v>
      </c>
      <c r="F26" s="61">
        <v>381472591.30000001</v>
      </c>
      <c r="G26" s="216">
        <f t="shared" si="1"/>
        <v>86.33766982592222</v>
      </c>
      <c r="H26" s="276">
        <f t="shared" si="2"/>
        <v>99.251357174450376</v>
      </c>
      <c r="J26" s="2"/>
    </row>
    <row r="27" spans="1:14" s="1" customFormat="1">
      <c r="A27" s="280"/>
      <c r="B27" s="293"/>
      <c r="C27" s="107" t="s">
        <v>103</v>
      </c>
      <c r="D27" s="61">
        <v>802054</v>
      </c>
      <c r="E27" s="249">
        <v>1000000</v>
      </c>
      <c r="F27" s="61">
        <v>477818</v>
      </c>
      <c r="G27" s="216">
        <f t="shared" si="1"/>
        <v>59.574293002715528</v>
      </c>
      <c r="H27" s="276">
        <f t="shared" si="2"/>
        <v>47.781800000000004</v>
      </c>
      <c r="L27" s="2"/>
      <c r="M27" s="2"/>
      <c r="N27" s="2"/>
    </row>
    <row r="28" spans="1:14" s="1" customFormat="1">
      <c r="A28" s="280"/>
      <c r="B28" s="293"/>
      <c r="C28" s="107" t="s">
        <v>77</v>
      </c>
      <c r="D28" s="61">
        <v>265053580</v>
      </c>
      <c r="E28" s="249">
        <v>16000000</v>
      </c>
      <c r="F28" s="61">
        <v>14332936.199999999</v>
      </c>
      <c r="G28" s="216">
        <f t="shared" si="1"/>
        <v>5.4075618220285868</v>
      </c>
      <c r="H28" s="276">
        <f t="shared" si="2"/>
        <v>89.580851249999995</v>
      </c>
    </row>
    <row r="29" spans="1:14" s="1" customFormat="1">
      <c r="A29" s="280"/>
      <c r="B29" s="293"/>
      <c r="C29" s="107" t="s">
        <v>256</v>
      </c>
      <c r="D29" s="61">
        <v>4324591</v>
      </c>
      <c r="E29" s="249">
        <v>70000000</v>
      </c>
      <c r="F29" s="61">
        <v>47554202.25</v>
      </c>
      <c r="G29" s="260" t="s">
        <v>189</v>
      </c>
      <c r="H29" s="276">
        <f t="shared" si="2"/>
        <v>67.934574642857143</v>
      </c>
    </row>
    <row r="30" spans="1:14" s="1" customFormat="1">
      <c r="A30" s="280"/>
      <c r="B30" s="293"/>
      <c r="C30" s="107" t="s">
        <v>78</v>
      </c>
      <c r="D30" s="61">
        <v>6864619</v>
      </c>
      <c r="E30" s="249">
        <v>11513000</v>
      </c>
      <c r="F30" s="61">
        <v>9417015.6199999992</v>
      </c>
      <c r="G30" s="216">
        <f t="shared" si="1"/>
        <v>137.18191235376645</v>
      </c>
      <c r="H30" s="276">
        <f t="shared" si="2"/>
        <v>81.794628854338569</v>
      </c>
    </row>
    <row r="31" spans="1:14" s="1" customFormat="1">
      <c r="A31" s="199"/>
      <c r="B31" s="293">
        <v>3233</v>
      </c>
      <c r="C31" s="282" t="s">
        <v>79</v>
      </c>
      <c r="D31" s="61">
        <v>1506317</v>
      </c>
      <c r="E31" s="249">
        <v>1843000</v>
      </c>
      <c r="F31" s="61">
        <v>1085081.6100000001</v>
      </c>
      <c r="G31" s="216">
        <f t="shared" si="1"/>
        <v>72.035408881397473</v>
      </c>
      <c r="H31" s="276">
        <f t="shared" si="2"/>
        <v>58.875833423765599</v>
      </c>
      <c r="M31" s="2"/>
    </row>
    <row r="32" spans="1:14" s="1" customFormat="1">
      <c r="A32" s="199"/>
      <c r="B32" s="293">
        <v>3234</v>
      </c>
      <c r="C32" s="282" t="s">
        <v>80</v>
      </c>
      <c r="D32" s="61">
        <v>6494611</v>
      </c>
      <c r="E32" s="249">
        <v>6230000</v>
      </c>
      <c r="F32" s="61">
        <v>6461823.0999999996</v>
      </c>
      <c r="G32" s="216">
        <f t="shared" si="1"/>
        <v>99.495152211579722</v>
      </c>
      <c r="H32" s="276">
        <f t="shared" si="2"/>
        <v>103.72107704654896</v>
      </c>
    </row>
    <row r="33" spans="1:10" s="1" customFormat="1">
      <c r="A33" s="199"/>
      <c r="B33" s="293">
        <v>3235</v>
      </c>
      <c r="C33" s="282" t="s">
        <v>81</v>
      </c>
      <c r="D33" s="61">
        <v>2676756</v>
      </c>
      <c r="E33" s="249">
        <v>2850000</v>
      </c>
      <c r="F33" s="61">
        <v>2856069.95</v>
      </c>
      <c r="G33" s="216">
        <f t="shared" si="1"/>
        <v>106.69892773192626</v>
      </c>
      <c r="H33" s="276">
        <f t="shared" si="2"/>
        <v>100.21298070175439</v>
      </c>
    </row>
    <row r="34" spans="1:10" s="1" customFormat="1">
      <c r="A34" s="199"/>
      <c r="B34" s="293">
        <v>3236</v>
      </c>
      <c r="C34" s="282" t="s">
        <v>82</v>
      </c>
      <c r="D34" s="61">
        <v>645174</v>
      </c>
      <c r="E34" s="249">
        <v>1100000</v>
      </c>
      <c r="F34" s="61">
        <v>717573.77</v>
      </c>
      <c r="G34" s="216">
        <f t="shared" si="1"/>
        <v>111.22174328165735</v>
      </c>
      <c r="H34" s="276">
        <f t="shared" si="2"/>
        <v>65.233979090909088</v>
      </c>
    </row>
    <row r="35" spans="1:10" s="1" customFormat="1">
      <c r="A35" s="199"/>
      <c r="B35" s="293">
        <v>3237</v>
      </c>
      <c r="C35" s="75" t="s">
        <v>83</v>
      </c>
      <c r="D35" s="61">
        <f t="shared" ref="D35" si="3">SUM(D36:D38)</f>
        <v>5235342</v>
      </c>
      <c r="E35" s="249">
        <f t="shared" ref="E35" si="4">SUM(E36:E38)</f>
        <v>11713000</v>
      </c>
      <c r="F35" s="249">
        <f>SUM(F36:F38)</f>
        <v>4107298.8299999996</v>
      </c>
      <c r="G35" s="216">
        <f t="shared" si="1"/>
        <v>78.453305056288585</v>
      </c>
      <c r="H35" s="276">
        <f t="shared" si="2"/>
        <v>35.066155809784</v>
      </c>
    </row>
    <row r="36" spans="1:10" s="1" customFormat="1" ht="12.6" customHeight="1">
      <c r="A36" s="199"/>
      <c r="B36" s="293"/>
      <c r="C36" s="107" t="s">
        <v>84</v>
      </c>
      <c r="D36" s="61">
        <v>2359363</v>
      </c>
      <c r="E36" s="249">
        <v>8805000</v>
      </c>
      <c r="F36" s="61">
        <v>2675722</v>
      </c>
      <c r="G36" s="216">
        <f t="shared" si="1"/>
        <v>113.40866157517939</v>
      </c>
      <c r="H36" s="276">
        <f t="shared" si="2"/>
        <v>30.388665530948323</v>
      </c>
    </row>
    <row r="37" spans="1:10" s="1" customFormat="1" ht="12.6" customHeight="1">
      <c r="A37" s="199"/>
      <c r="B37" s="293"/>
      <c r="C37" s="107" t="s">
        <v>104</v>
      </c>
      <c r="D37" s="61">
        <v>2022247</v>
      </c>
      <c r="E37" s="249">
        <v>2158000</v>
      </c>
      <c r="F37" s="61">
        <v>717521.97</v>
      </c>
      <c r="G37" s="216">
        <f t="shared" ref="G37:G74" si="5">F37/D37*100</f>
        <v>35.48142091445802</v>
      </c>
      <c r="H37" s="276">
        <f t="shared" si="2"/>
        <v>33.249396200185352</v>
      </c>
    </row>
    <row r="38" spans="1:10" s="1" customFormat="1" ht="12.6" customHeight="1">
      <c r="A38" s="199"/>
      <c r="B38" s="293"/>
      <c r="C38" s="107" t="s">
        <v>105</v>
      </c>
      <c r="D38" s="61">
        <v>853732</v>
      </c>
      <c r="E38" s="249">
        <v>750000</v>
      </c>
      <c r="F38" s="61">
        <v>714054.86</v>
      </c>
      <c r="G38" s="216">
        <f t="shared" si="5"/>
        <v>83.639228704089803</v>
      </c>
      <c r="H38" s="276">
        <f t="shared" si="2"/>
        <v>95.207314666666662</v>
      </c>
    </row>
    <row r="39" spans="1:10" s="1" customFormat="1" ht="12.6" customHeight="1">
      <c r="A39" s="199"/>
      <c r="B39" s="293">
        <v>3239</v>
      </c>
      <c r="C39" s="75" t="s">
        <v>85</v>
      </c>
      <c r="D39" s="61">
        <v>1190566</v>
      </c>
      <c r="E39" s="249">
        <v>2117000</v>
      </c>
      <c r="F39" s="61">
        <v>1347252.09</v>
      </c>
      <c r="G39" s="216">
        <f t="shared" si="5"/>
        <v>113.16063872141487</v>
      </c>
      <c r="H39" s="276">
        <f t="shared" si="2"/>
        <v>63.63968304204063</v>
      </c>
    </row>
    <row r="40" spans="1:10" s="1" customFormat="1" ht="13.5" customHeight="1">
      <c r="A40" s="271">
        <v>329</v>
      </c>
      <c r="B40" s="293"/>
      <c r="C40" s="273" t="s">
        <v>46</v>
      </c>
      <c r="D40" s="269">
        <f t="shared" ref="D40" si="6">SUM(D41:D46)</f>
        <v>4689391.1399999997</v>
      </c>
      <c r="E40" s="269">
        <f t="shared" ref="E40:F40" si="7">SUM(E41:E46)</f>
        <v>3713000</v>
      </c>
      <c r="F40" s="269">
        <f t="shared" si="7"/>
        <v>10024925.01</v>
      </c>
      <c r="G40" s="270">
        <f t="shared" si="5"/>
        <v>213.77881926906187</v>
      </c>
      <c r="H40" s="214">
        <f t="shared" si="2"/>
        <v>269.99528709938056</v>
      </c>
    </row>
    <row r="41" spans="1:10" s="1" customFormat="1" ht="24.75" customHeight="1">
      <c r="A41" s="199"/>
      <c r="B41" s="293">
        <v>3291</v>
      </c>
      <c r="C41" s="294" t="s">
        <v>281</v>
      </c>
      <c r="D41" s="61">
        <v>315806.65999999997</v>
      </c>
      <c r="E41" s="249">
        <v>360000</v>
      </c>
      <c r="F41" s="61">
        <v>344872.22</v>
      </c>
      <c r="G41" s="216">
        <f t="shared" si="5"/>
        <v>109.20359310978431</v>
      </c>
      <c r="H41" s="276">
        <f t="shared" si="2"/>
        <v>95.79783888888889</v>
      </c>
    </row>
    <row r="42" spans="1:10" s="1" customFormat="1" ht="13.5" customHeight="1">
      <c r="A42" s="199"/>
      <c r="B42" s="293">
        <v>3292</v>
      </c>
      <c r="C42" s="107" t="s">
        <v>86</v>
      </c>
      <c r="D42" s="61">
        <v>693888</v>
      </c>
      <c r="E42" s="249">
        <v>940000</v>
      </c>
      <c r="F42" s="61">
        <v>515488.9</v>
      </c>
      <c r="G42" s="216">
        <f t="shared" si="5"/>
        <v>74.289928634015865</v>
      </c>
      <c r="H42" s="276">
        <f t="shared" si="2"/>
        <v>54.83924468085106</v>
      </c>
    </row>
    <row r="43" spans="1:10" s="1" customFormat="1" ht="13.5" customHeight="1">
      <c r="A43" s="199"/>
      <c r="B43" s="293">
        <v>3293</v>
      </c>
      <c r="C43" s="107" t="s">
        <v>87</v>
      </c>
      <c r="D43" s="61">
        <v>122659.48</v>
      </c>
      <c r="E43" s="249">
        <v>270000</v>
      </c>
      <c r="F43" s="61">
        <v>141059.23000000001</v>
      </c>
      <c r="G43" s="216">
        <f t="shared" si="5"/>
        <v>115.00067503954851</v>
      </c>
      <c r="H43" s="276">
        <f t="shared" si="2"/>
        <v>52.244159259259263</v>
      </c>
    </row>
    <row r="44" spans="1:10" s="1" customFormat="1" ht="13.5" customHeight="1">
      <c r="A44" s="199"/>
      <c r="B44" s="293">
        <v>3294</v>
      </c>
      <c r="C44" s="107" t="s">
        <v>88</v>
      </c>
      <c r="D44" s="61">
        <v>59776</v>
      </c>
      <c r="E44" s="249">
        <v>236000</v>
      </c>
      <c r="F44" s="61">
        <v>135207.81</v>
      </c>
      <c r="G44" s="216">
        <f t="shared" si="5"/>
        <v>226.19079563704497</v>
      </c>
      <c r="H44" s="276">
        <f t="shared" si="2"/>
        <v>57.291444915254239</v>
      </c>
    </row>
    <row r="45" spans="1:10" s="1" customFormat="1" ht="13.5" customHeight="1">
      <c r="A45" s="199"/>
      <c r="B45" s="293">
        <v>3295</v>
      </c>
      <c r="C45" s="107" t="s">
        <v>196</v>
      </c>
      <c r="D45" s="61">
        <v>571192</v>
      </c>
      <c r="E45" s="249">
        <v>420000</v>
      </c>
      <c r="F45" s="61">
        <v>303333.21000000002</v>
      </c>
      <c r="G45" s="216">
        <f t="shared" si="5"/>
        <v>53.105297343100041</v>
      </c>
      <c r="H45" s="276">
        <f t="shared" si="2"/>
        <v>72.222192857142858</v>
      </c>
    </row>
    <row r="46" spans="1:10" s="1" customFormat="1" ht="13.5" customHeight="1">
      <c r="A46" s="199"/>
      <c r="B46" s="293">
        <v>3299</v>
      </c>
      <c r="C46" s="275" t="s">
        <v>89</v>
      </c>
      <c r="D46" s="61">
        <v>2926069</v>
      </c>
      <c r="E46" s="249">
        <v>1487000</v>
      </c>
      <c r="F46" s="61">
        <v>8584963.6400000006</v>
      </c>
      <c r="G46" s="216">
        <f t="shared" si="5"/>
        <v>293.3958030381375</v>
      </c>
      <c r="H46" s="276">
        <f t="shared" si="2"/>
        <v>577.33447478143921</v>
      </c>
    </row>
    <row r="47" spans="1:10" s="1" customFormat="1" ht="13.5" customHeight="1">
      <c r="A47" s="280">
        <v>34</v>
      </c>
      <c r="B47" s="292"/>
      <c r="C47" s="281" t="s">
        <v>8</v>
      </c>
      <c r="D47" s="269">
        <f>D48+D53</f>
        <v>458497398.69000006</v>
      </c>
      <c r="E47" s="269">
        <f>E48+E53</f>
        <v>452541900</v>
      </c>
      <c r="F47" s="269">
        <f>F48+F53</f>
        <v>444264525.56999999</v>
      </c>
      <c r="G47" s="216">
        <f t="shared" si="5"/>
        <v>96.895757061945034</v>
      </c>
      <c r="H47" s="214">
        <f t="shared" si="2"/>
        <v>98.170915349495814</v>
      </c>
      <c r="J47" s="2"/>
    </row>
    <row r="48" spans="1:10" s="1" customFormat="1" ht="13.5" customHeight="1">
      <c r="A48" s="280">
        <v>342</v>
      </c>
      <c r="B48" s="292"/>
      <c r="C48" s="285" t="s">
        <v>210</v>
      </c>
      <c r="D48" s="269">
        <f>D49+D52</f>
        <v>390447081.79000002</v>
      </c>
      <c r="E48" s="269">
        <f t="shared" ref="E48:F48" si="8">E49+E52</f>
        <v>434746900</v>
      </c>
      <c r="F48" s="269">
        <f t="shared" si="8"/>
        <v>412080776.88999999</v>
      </c>
      <c r="G48" s="216">
        <f t="shared" si="5"/>
        <v>105.54074959423964</v>
      </c>
      <c r="H48" s="214">
        <f t="shared" si="2"/>
        <v>94.786363488733329</v>
      </c>
    </row>
    <row r="49" spans="1:8" s="1" customFormat="1" ht="26.25" customHeight="1">
      <c r="A49" s="199"/>
      <c r="B49" s="283" t="s">
        <v>45</v>
      </c>
      <c r="C49" s="295" t="s">
        <v>197</v>
      </c>
      <c r="D49" s="61">
        <f>D50+D51</f>
        <v>390447081.79000002</v>
      </c>
      <c r="E49" s="269">
        <f>E50+E51</f>
        <v>434746900</v>
      </c>
      <c r="F49" s="61">
        <f>F50+F51</f>
        <v>411816324.88999999</v>
      </c>
      <c r="G49" s="216">
        <f t="shared" si="5"/>
        <v>105.47301903295907</v>
      </c>
      <c r="H49" s="214">
        <f t="shared" si="2"/>
        <v>94.725534532851171</v>
      </c>
    </row>
    <row r="50" spans="1:8" s="1" customFormat="1" ht="13.5" customHeight="1">
      <c r="A50" s="199"/>
      <c r="B50" s="283"/>
      <c r="C50" s="294" t="s">
        <v>252</v>
      </c>
      <c r="D50" s="61">
        <v>355174997.85000002</v>
      </c>
      <c r="E50" s="249">
        <v>396781900</v>
      </c>
      <c r="F50" s="61">
        <v>375127054.89999998</v>
      </c>
      <c r="G50" s="216">
        <f t="shared" si="5"/>
        <v>105.61752859035035</v>
      </c>
      <c r="H50" s="276">
        <f t="shared" si="2"/>
        <v>94.542380814245803</v>
      </c>
    </row>
    <row r="51" spans="1:8" s="1" customFormat="1" ht="13.5" customHeight="1">
      <c r="A51" s="199"/>
      <c r="B51" s="283"/>
      <c r="C51" s="294" t="s">
        <v>253</v>
      </c>
      <c r="D51" s="61">
        <v>35272083.939999998</v>
      </c>
      <c r="E51" s="249">
        <v>37965000</v>
      </c>
      <c r="F51" s="61">
        <v>36689269.990000002</v>
      </c>
      <c r="G51" s="216">
        <f t="shared" si="5"/>
        <v>104.01786878374048</v>
      </c>
      <c r="H51" s="276">
        <f t="shared" si="2"/>
        <v>96.639720769129468</v>
      </c>
    </row>
    <row r="52" spans="1:8" s="1" customFormat="1" ht="12.75" customHeight="1">
      <c r="A52" s="199"/>
      <c r="B52" s="283">
        <v>3428</v>
      </c>
      <c r="C52" s="294" t="s">
        <v>282</v>
      </c>
      <c r="D52" s="61">
        <v>0</v>
      </c>
      <c r="E52" s="249">
        <v>0</v>
      </c>
      <c r="F52" s="61">
        <v>264452</v>
      </c>
      <c r="G52" s="296" t="s">
        <v>189</v>
      </c>
      <c r="H52" s="276"/>
    </row>
    <row r="53" spans="1:8" s="1" customFormat="1" ht="13.5" customHeight="1">
      <c r="A53" s="271">
        <v>343</v>
      </c>
      <c r="B53" s="293"/>
      <c r="C53" s="273" t="s">
        <v>54</v>
      </c>
      <c r="D53" s="269">
        <f>SUM(D54:D57)</f>
        <v>68050316.900000006</v>
      </c>
      <c r="E53" s="269">
        <f>SUM(E54:E57)</f>
        <v>17795000</v>
      </c>
      <c r="F53" s="269">
        <f>SUM(F54:F57)</f>
        <v>32183748.68</v>
      </c>
      <c r="G53" s="216">
        <f t="shared" si="5"/>
        <v>47.29404673793664</v>
      </c>
      <c r="H53" s="214">
        <f t="shared" si="2"/>
        <v>180.8583797695982</v>
      </c>
    </row>
    <row r="54" spans="1:8" s="1" customFormat="1" ht="13.5" customHeight="1">
      <c r="A54" s="199"/>
      <c r="B54" s="286">
        <v>3431</v>
      </c>
      <c r="C54" s="294" t="s">
        <v>90</v>
      </c>
      <c r="D54" s="61">
        <v>359769</v>
      </c>
      <c r="E54" s="249">
        <v>310000</v>
      </c>
      <c r="F54" s="61">
        <v>309024.15999999997</v>
      </c>
      <c r="G54" s="216">
        <f t="shared" si="5"/>
        <v>85.89516050576897</v>
      </c>
      <c r="H54" s="276">
        <f t="shared" si="2"/>
        <v>99.685212903225789</v>
      </c>
    </row>
    <row r="55" spans="1:8" s="1" customFormat="1" ht="25.5" customHeight="1">
      <c r="A55" s="199"/>
      <c r="B55" s="286">
        <v>3432</v>
      </c>
      <c r="C55" s="294" t="s">
        <v>283</v>
      </c>
      <c r="D55" s="61">
        <v>29055848.899999999</v>
      </c>
      <c r="E55" s="249">
        <v>2240000</v>
      </c>
      <c r="F55" s="61">
        <v>9822394.5199999996</v>
      </c>
      <c r="G55" s="216">
        <f t="shared" si="5"/>
        <v>33.805223016561051</v>
      </c>
      <c r="H55" s="276">
        <f t="shared" si="2"/>
        <v>438.49975535714282</v>
      </c>
    </row>
    <row r="56" spans="1:8" s="1" customFormat="1" ht="13.5" customHeight="1">
      <c r="A56" s="199"/>
      <c r="B56" s="286">
        <v>3433</v>
      </c>
      <c r="C56" s="294" t="s">
        <v>91</v>
      </c>
      <c r="D56" s="61">
        <v>10270258</v>
      </c>
      <c r="E56" s="249">
        <v>3595000</v>
      </c>
      <c r="F56" s="61">
        <v>3018253.68</v>
      </c>
      <c r="G56" s="216">
        <f t="shared" si="5"/>
        <v>29.38829462706779</v>
      </c>
      <c r="H56" s="276">
        <f t="shared" si="2"/>
        <v>83.956986926286518</v>
      </c>
    </row>
    <row r="57" spans="1:8" s="1" customFormat="1" ht="13.5" customHeight="1">
      <c r="A57" s="199"/>
      <c r="B57" s="286">
        <v>3434</v>
      </c>
      <c r="C57" s="294" t="s">
        <v>92</v>
      </c>
      <c r="D57" s="61">
        <v>28364441</v>
      </c>
      <c r="E57" s="249">
        <v>11650000</v>
      </c>
      <c r="F57" s="61">
        <v>19034076.32</v>
      </c>
      <c r="G57" s="216">
        <f t="shared" si="5"/>
        <v>67.105416672939185</v>
      </c>
      <c r="H57" s="276">
        <f t="shared" si="2"/>
        <v>163.38262935622319</v>
      </c>
    </row>
    <row r="58" spans="1:8" s="1" customFormat="1" ht="13.5" customHeight="1">
      <c r="A58" s="271">
        <v>36</v>
      </c>
      <c r="B58" s="292"/>
      <c r="C58" s="297"/>
      <c r="D58" s="269">
        <f>D59</f>
        <v>118732924</v>
      </c>
      <c r="E58" s="269">
        <f t="shared" ref="E58:F58" si="9">E59</f>
        <v>18000000</v>
      </c>
      <c r="F58" s="269">
        <f t="shared" si="9"/>
        <v>19268075.75</v>
      </c>
      <c r="G58" s="216" t="s">
        <v>189</v>
      </c>
      <c r="H58" s="214">
        <f t="shared" ref="H58:H60" si="10">F58/E58*100</f>
        <v>107.04486527777777</v>
      </c>
    </row>
    <row r="59" spans="1:8" s="10" customFormat="1" ht="13.5" customHeight="1">
      <c r="A59" s="298">
        <v>363</v>
      </c>
      <c r="B59" s="299"/>
      <c r="C59" s="300" t="s">
        <v>270</v>
      </c>
      <c r="D59" s="269">
        <f>D60</f>
        <v>118732924</v>
      </c>
      <c r="E59" s="269">
        <f>E60</f>
        <v>18000000</v>
      </c>
      <c r="F59" s="269">
        <f>F60</f>
        <v>19268075.75</v>
      </c>
      <c r="G59" s="216" t="s">
        <v>189</v>
      </c>
      <c r="H59" s="214">
        <f t="shared" si="10"/>
        <v>107.04486527777777</v>
      </c>
    </row>
    <row r="60" spans="1:8" s="10" customFormat="1" ht="13.5" customHeight="1">
      <c r="A60" s="301"/>
      <c r="B60" s="302">
        <v>3632</v>
      </c>
      <c r="C60" s="303" t="s">
        <v>270</v>
      </c>
      <c r="D60" s="61">
        <v>118732924</v>
      </c>
      <c r="E60" s="249">
        <v>18000000</v>
      </c>
      <c r="F60" s="61">
        <v>19268075.75</v>
      </c>
      <c r="G60" s="216" t="s">
        <v>189</v>
      </c>
      <c r="H60" s="276">
        <f t="shared" si="10"/>
        <v>107.04486527777777</v>
      </c>
    </row>
    <row r="61" spans="1:8" s="1" customFormat="1" ht="13.5" customHeight="1">
      <c r="A61" s="271">
        <v>38</v>
      </c>
      <c r="B61" s="292"/>
      <c r="C61" s="297" t="s">
        <v>47</v>
      </c>
      <c r="D61" s="269">
        <f t="shared" ref="D61" si="11">D62+D64+D66</f>
        <v>7681512</v>
      </c>
      <c r="E61" s="269">
        <f t="shared" ref="E61:F61" si="12">E62+E64+E66</f>
        <v>8300000</v>
      </c>
      <c r="F61" s="269">
        <f t="shared" si="12"/>
        <v>7536196.6500000004</v>
      </c>
      <c r="G61" s="216">
        <f t="shared" si="5"/>
        <v>98.108245486044936</v>
      </c>
      <c r="H61" s="214">
        <f t="shared" si="2"/>
        <v>90.797550000000001</v>
      </c>
    </row>
    <row r="62" spans="1:8" s="10" customFormat="1" ht="13.5" hidden="1" customHeight="1">
      <c r="A62" s="298">
        <v>382</v>
      </c>
      <c r="B62" s="299"/>
      <c r="C62" s="300" t="s">
        <v>58</v>
      </c>
      <c r="D62" s="269">
        <f>D63</f>
        <v>0</v>
      </c>
      <c r="E62" s="269">
        <f>E63</f>
        <v>0</v>
      </c>
      <c r="F62" s="269">
        <f>F63</f>
        <v>0</v>
      </c>
      <c r="G62" s="216" t="e">
        <f t="shared" si="5"/>
        <v>#DIV/0!</v>
      </c>
      <c r="H62" s="214" t="s">
        <v>189</v>
      </c>
    </row>
    <row r="63" spans="1:8" s="10" customFormat="1" ht="13.5" hidden="1" customHeight="1">
      <c r="A63" s="301"/>
      <c r="B63" s="302">
        <v>3821</v>
      </c>
      <c r="C63" s="303" t="s">
        <v>57</v>
      </c>
      <c r="D63" s="61"/>
      <c r="E63" s="249"/>
      <c r="F63" s="61"/>
      <c r="G63" s="216" t="e">
        <f t="shared" si="5"/>
        <v>#DIV/0!</v>
      </c>
      <c r="H63" s="276" t="e">
        <f t="shared" si="2"/>
        <v>#DIV/0!</v>
      </c>
    </row>
    <row r="64" spans="1:8" s="1" customFormat="1" ht="13.5" customHeight="1">
      <c r="A64" s="271">
        <v>383</v>
      </c>
      <c r="B64" s="292"/>
      <c r="C64" s="297" t="s">
        <v>48</v>
      </c>
      <c r="D64" s="269">
        <f>SUM(D65:D65)</f>
        <v>7681512</v>
      </c>
      <c r="E64" s="269">
        <f>SUM(E65:E65)</f>
        <v>8300000</v>
      </c>
      <c r="F64" s="269">
        <f>SUM(F65:F65)</f>
        <v>7536196.6500000004</v>
      </c>
      <c r="G64" s="216">
        <f t="shared" si="5"/>
        <v>98.108245486044936</v>
      </c>
      <c r="H64" s="214">
        <f t="shared" si="2"/>
        <v>90.797550000000001</v>
      </c>
    </row>
    <row r="65" spans="1:11" s="1" customFormat="1" ht="13.5" customHeight="1">
      <c r="A65" s="199"/>
      <c r="B65" s="274">
        <v>3831</v>
      </c>
      <c r="C65" s="282" t="s">
        <v>93</v>
      </c>
      <c r="D65" s="61">
        <v>7681512</v>
      </c>
      <c r="E65" s="249">
        <v>8300000</v>
      </c>
      <c r="F65" s="61">
        <v>7536196.6500000004</v>
      </c>
      <c r="G65" s="216">
        <f t="shared" si="5"/>
        <v>98.108245486044936</v>
      </c>
      <c r="H65" s="276">
        <f t="shared" si="2"/>
        <v>90.797550000000001</v>
      </c>
    </row>
    <row r="66" spans="1:11" s="1" customFormat="1" ht="13.5" hidden="1" customHeight="1">
      <c r="A66" s="271">
        <v>386</v>
      </c>
      <c r="B66" s="274"/>
      <c r="C66" s="297" t="s">
        <v>257</v>
      </c>
      <c r="D66" s="56">
        <f t="shared" ref="D66:F66" si="13">D67</f>
        <v>0</v>
      </c>
      <c r="E66" s="258">
        <f t="shared" si="13"/>
        <v>0</v>
      </c>
      <c r="F66" s="56">
        <f t="shared" si="13"/>
        <v>0</v>
      </c>
      <c r="G66" s="260" t="s">
        <v>189</v>
      </c>
      <c r="H66" s="52" t="e">
        <f t="shared" ref="H66:H67" si="14">F66/E66*100</f>
        <v>#DIV/0!</v>
      </c>
    </row>
    <row r="67" spans="1:11" s="1" customFormat="1" ht="10.5" hidden="1" customHeight="1">
      <c r="A67" s="199"/>
      <c r="B67" s="274">
        <v>3861</v>
      </c>
      <c r="C67" s="282" t="s">
        <v>263</v>
      </c>
      <c r="D67" s="61">
        <v>0</v>
      </c>
      <c r="E67" s="249"/>
      <c r="F67" s="61">
        <v>0</v>
      </c>
      <c r="G67" s="260" t="s">
        <v>189</v>
      </c>
      <c r="H67" s="276" t="e">
        <f t="shared" si="14"/>
        <v>#DIV/0!</v>
      </c>
    </row>
    <row r="68" spans="1:11" s="1" customFormat="1" ht="21.6" customHeight="1">
      <c r="A68" s="266">
        <v>4</v>
      </c>
      <c r="B68" s="267"/>
      <c r="C68" s="268" t="s">
        <v>49</v>
      </c>
      <c r="D68" s="269">
        <f>D69+D74</f>
        <v>1077049475.98</v>
      </c>
      <c r="E68" s="269">
        <f>E69+E74</f>
        <v>1347952000</v>
      </c>
      <c r="F68" s="269">
        <f>F69+F74</f>
        <v>1144430133.24</v>
      </c>
      <c r="G68" s="216">
        <f t="shared" si="5"/>
        <v>106.25604104200421</v>
      </c>
      <c r="H68" s="214">
        <f t="shared" si="2"/>
        <v>84.901401032084237</v>
      </c>
      <c r="J68" s="2"/>
    </row>
    <row r="69" spans="1:11" s="1" customFormat="1" ht="13.5" customHeight="1">
      <c r="A69" s="280">
        <v>41</v>
      </c>
      <c r="B69" s="304"/>
      <c r="C69" s="285" t="s">
        <v>9</v>
      </c>
      <c r="D69" s="269">
        <f>D70+D72</f>
        <v>101283555.83</v>
      </c>
      <c r="E69" s="269">
        <f>E70+E72</f>
        <v>116480370</v>
      </c>
      <c r="F69" s="269">
        <f>F70+F72</f>
        <v>125994493</v>
      </c>
      <c r="G69" s="216">
        <f t="shared" si="5"/>
        <v>124.39777806722765</v>
      </c>
      <c r="H69" s="214">
        <f t="shared" si="2"/>
        <v>108.16800547594414</v>
      </c>
      <c r="J69" s="2"/>
      <c r="K69" s="2"/>
    </row>
    <row r="70" spans="1:11" s="1" customFormat="1" ht="13.5" customHeight="1">
      <c r="A70" s="280">
        <v>411</v>
      </c>
      <c r="B70" s="304"/>
      <c r="C70" s="281" t="s">
        <v>106</v>
      </c>
      <c r="D70" s="269">
        <f>D71</f>
        <v>98393861</v>
      </c>
      <c r="E70" s="269">
        <f t="shared" ref="E70" si="15">E71</f>
        <v>112165370</v>
      </c>
      <c r="F70" s="269">
        <f>F71</f>
        <v>121734817</v>
      </c>
      <c r="G70" s="216">
        <f t="shared" si="5"/>
        <v>123.7219637107238</v>
      </c>
      <c r="H70" s="214">
        <f t="shared" si="2"/>
        <v>108.53155211809135</v>
      </c>
    </row>
    <row r="71" spans="1:11" s="1" customFormat="1" ht="13.5" customHeight="1">
      <c r="A71" s="280"/>
      <c r="B71" s="274">
        <v>4111</v>
      </c>
      <c r="C71" s="275" t="s">
        <v>39</v>
      </c>
      <c r="D71" s="61">
        <v>98393861</v>
      </c>
      <c r="E71" s="249">
        <v>112165370</v>
      </c>
      <c r="F71" s="61">
        <v>121734817</v>
      </c>
      <c r="G71" s="216">
        <f t="shared" si="5"/>
        <v>123.7219637107238</v>
      </c>
      <c r="H71" s="276">
        <f t="shared" si="2"/>
        <v>108.53155211809135</v>
      </c>
    </row>
    <row r="72" spans="1:11" s="1" customFormat="1" ht="13.5" customHeight="1">
      <c r="A72" s="280">
        <v>412</v>
      </c>
      <c r="B72" s="304"/>
      <c r="C72" s="281" t="s">
        <v>50</v>
      </c>
      <c r="D72" s="269">
        <f>SUM(D73:D73)</f>
        <v>2889694.83</v>
      </c>
      <c r="E72" s="269">
        <f>SUM(E73:E73)</f>
        <v>4315000</v>
      </c>
      <c r="F72" s="269">
        <f>SUM(F73:F73)</f>
        <v>4259676</v>
      </c>
      <c r="G72" s="216">
        <f t="shared" si="5"/>
        <v>147.40919891530552</v>
      </c>
      <c r="H72" s="214">
        <f t="shared" si="2"/>
        <v>98.71786790266512</v>
      </c>
    </row>
    <row r="73" spans="1:11" s="1" customFormat="1" ht="13.5" customHeight="1">
      <c r="A73" s="199"/>
      <c r="B73" s="283" t="s">
        <v>10</v>
      </c>
      <c r="C73" s="284" t="s">
        <v>94</v>
      </c>
      <c r="D73" s="61">
        <v>2889694.83</v>
      </c>
      <c r="E73" s="249">
        <v>4315000</v>
      </c>
      <c r="F73" s="61">
        <v>4259676</v>
      </c>
      <c r="G73" s="216">
        <f t="shared" si="5"/>
        <v>147.40919891530552</v>
      </c>
      <c r="H73" s="276">
        <f t="shared" si="2"/>
        <v>98.71786790266512</v>
      </c>
    </row>
    <row r="74" spans="1:11" s="1" customFormat="1">
      <c r="A74" s="280">
        <v>42</v>
      </c>
      <c r="B74" s="292"/>
      <c r="C74" s="285" t="s">
        <v>11</v>
      </c>
      <c r="D74" s="269">
        <f>D75+D80+D86+D88</f>
        <v>975765920.14999998</v>
      </c>
      <c r="E74" s="269">
        <f>E75+E80+E86+E88</f>
        <v>1231471630</v>
      </c>
      <c r="F74" s="269">
        <f>F75+F80+F86+F88</f>
        <v>1018435640.24</v>
      </c>
      <c r="G74" s="216">
        <f t="shared" si="5"/>
        <v>104.37294633977794</v>
      </c>
      <c r="H74" s="214">
        <f t="shared" ref="H74:H89" si="16">F74/E74*100</f>
        <v>82.700698532535426</v>
      </c>
    </row>
    <row r="75" spans="1:11" s="1" customFormat="1">
      <c r="A75" s="280">
        <v>421</v>
      </c>
      <c r="B75" s="292"/>
      <c r="C75" s="281" t="s">
        <v>12</v>
      </c>
      <c r="D75" s="269">
        <f>D76+D78+D79+D77</f>
        <v>969072824.50999999</v>
      </c>
      <c r="E75" s="269">
        <f>E76+E78+E79+E77</f>
        <v>1221491630</v>
      </c>
      <c r="F75" s="269">
        <f>F76+F78+F79+F77</f>
        <v>1009421098.88</v>
      </c>
      <c r="G75" s="216">
        <f t="shared" ref="G75" si="17">F75/D75*100</f>
        <v>104.16359569162428</v>
      </c>
      <c r="H75" s="214">
        <f t="shared" si="16"/>
        <v>82.638396701907809</v>
      </c>
    </row>
    <row r="76" spans="1:11" s="1" customFormat="1">
      <c r="A76" s="298"/>
      <c r="B76" s="305" t="s">
        <v>237</v>
      </c>
      <c r="C76" s="306" t="s">
        <v>251</v>
      </c>
      <c r="D76" s="61">
        <v>0</v>
      </c>
      <c r="E76" s="249">
        <v>250000</v>
      </c>
      <c r="F76" s="61">
        <v>216540.33</v>
      </c>
      <c r="G76" s="260" t="s">
        <v>189</v>
      </c>
      <c r="H76" s="276">
        <f t="shared" si="16"/>
        <v>86.616131999999993</v>
      </c>
    </row>
    <row r="77" spans="1:11" s="1" customFormat="1">
      <c r="A77" s="280"/>
      <c r="B77" s="283" t="s">
        <v>13</v>
      </c>
      <c r="C77" s="75" t="s">
        <v>95</v>
      </c>
      <c r="D77" s="61">
        <v>377910.51</v>
      </c>
      <c r="E77" s="249">
        <v>1100000</v>
      </c>
      <c r="F77" s="61">
        <v>1290644</v>
      </c>
      <c r="G77" s="216">
        <f t="shared" ref="G77:G84" si="18">F77/D77*100</f>
        <v>341.52106539720211</v>
      </c>
      <c r="H77" s="276">
        <f t="shared" si="16"/>
        <v>117.33127272727273</v>
      </c>
    </row>
    <row r="78" spans="1:11" s="1" customFormat="1">
      <c r="A78" s="199"/>
      <c r="B78" s="283" t="s">
        <v>14</v>
      </c>
      <c r="C78" s="75" t="s">
        <v>198</v>
      </c>
      <c r="D78" s="61">
        <v>963435000</v>
      </c>
      <c r="E78" s="249">
        <v>1218971630</v>
      </c>
      <c r="F78" s="61">
        <v>1007022542</v>
      </c>
      <c r="G78" s="216">
        <f t="shared" si="18"/>
        <v>104.52418087364481</v>
      </c>
      <c r="H78" s="276">
        <f t="shared" si="16"/>
        <v>82.612467527238508</v>
      </c>
      <c r="J78" s="2"/>
      <c r="K78" s="2"/>
    </row>
    <row r="79" spans="1:11" s="1" customFormat="1">
      <c r="A79" s="199"/>
      <c r="B79" s="283" t="s">
        <v>16</v>
      </c>
      <c r="C79" s="75" t="s">
        <v>96</v>
      </c>
      <c r="D79" s="61">
        <v>5259914</v>
      </c>
      <c r="E79" s="249">
        <v>1170000</v>
      </c>
      <c r="F79" s="61">
        <v>891372.55</v>
      </c>
      <c r="G79" s="216">
        <f t="shared" si="18"/>
        <v>16.946523270152326</v>
      </c>
      <c r="H79" s="276">
        <f t="shared" si="16"/>
        <v>76.185688034188033</v>
      </c>
      <c r="J79" s="2"/>
    </row>
    <row r="80" spans="1:11" s="1" customFormat="1">
      <c r="A80" s="280">
        <v>422</v>
      </c>
      <c r="B80" s="292"/>
      <c r="C80" s="281" t="s">
        <v>19</v>
      </c>
      <c r="D80" s="269">
        <f>SUM(D81:D85)</f>
        <v>3619013.6399999997</v>
      </c>
      <c r="E80" s="269">
        <f>SUM(E81:E85)</f>
        <v>6180000</v>
      </c>
      <c r="F80" s="269">
        <f>SUM(F81:F85)</f>
        <v>5015002.3599999994</v>
      </c>
      <c r="G80" s="216">
        <f t="shared" si="18"/>
        <v>138.57373469308064</v>
      </c>
      <c r="H80" s="214">
        <f t="shared" si="16"/>
        <v>81.148905501618117</v>
      </c>
      <c r="J80" s="2"/>
    </row>
    <row r="81" spans="1:10" s="1" customFormat="1">
      <c r="A81" s="199"/>
      <c r="B81" s="307" t="s">
        <v>17</v>
      </c>
      <c r="C81" s="68" t="s">
        <v>97</v>
      </c>
      <c r="D81" s="61">
        <v>1293180</v>
      </c>
      <c r="E81" s="249">
        <v>2300000</v>
      </c>
      <c r="F81" s="61">
        <v>1480349</v>
      </c>
      <c r="G81" s="216">
        <f t="shared" si="18"/>
        <v>114.47354583275337</v>
      </c>
      <c r="H81" s="276">
        <f t="shared" si="16"/>
        <v>64.363</v>
      </c>
      <c r="J81" s="2"/>
    </row>
    <row r="82" spans="1:10" s="1" customFormat="1">
      <c r="A82" s="199"/>
      <c r="B82" s="283" t="s">
        <v>18</v>
      </c>
      <c r="C82" s="75" t="s">
        <v>98</v>
      </c>
      <c r="D82" s="61">
        <v>56949</v>
      </c>
      <c r="E82" s="249">
        <v>50000</v>
      </c>
      <c r="F82" s="61">
        <v>56999</v>
      </c>
      <c r="G82" s="216">
        <f t="shared" si="18"/>
        <v>100.08779785422044</v>
      </c>
      <c r="H82" s="276">
        <f t="shared" si="16"/>
        <v>113.998</v>
      </c>
    </row>
    <row r="83" spans="1:10" s="1" customFormat="1">
      <c r="A83" s="199"/>
      <c r="B83" s="274">
        <v>4223</v>
      </c>
      <c r="C83" s="282" t="s">
        <v>99</v>
      </c>
      <c r="D83" s="61">
        <v>15158.64</v>
      </c>
      <c r="E83" s="249">
        <v>100000</v>
      </c>
      <c r="F83" s="61">
        <v>87847</v>
      </c>
      <c r="G83" s="216">
        <f t="shared" si="18"/>
        <v>579.51768760258176</v>
      </c>
      <c r="H83" s="276">
        <f t="shared" si="16"/>
        <v>87.846999999999994</v>
      </c>
    </row>
    <row r="84" spans="1:10" s="1" customFormat="1">
      <c r="A84" s="199"/>
      <c r="B84" s="283" t="s">
        <v>20</v>
      </c>
      <c r="C84" s="68" t="s">
        <v>100</v>
      </c>
      <c r="D84" s="61">
        <v>2253726</v>
      </c>
      <c r="E84" s="249">
        <v>3730000</v>
      </c>
      <c r="F84" s="61">
        <v>3389807.36</v>
      </c>
      <c r="G84" s="216">
        <f t="shared" si="18"/>
        <v>150.40902753928381</v>
      </c>
      <c r="H84" s="276">
        <f t="shared" si="16"/>
        <v>90.879553887399453</v>
      </c>
    </row>
    <row r="85" spans="1:10" s="1" customFormat="1" hidden="1">
      <c r="A85" s="199"/>
      <c r="B85" s="305" t="s">
        <v>236</v>
      </c>
      <c r="C85" s="308" t="s">
        <v>238</v>
      </c>
      <c r="D85" s="61">
        <v>0</v>
      </c>
      <c r="E85" s="249"/>
      <c r="F85" s="61"/>
      <c r="G85" s="216"/>
      <c r="H85" s="309" t="s">
        <v>189</v>
      </c>
    </row>
    <row r="86" spans="1:10" s="1" customFormat="1" ht="12" hidden="1" customHeight="1">
      <c r="A86" s="280">
        <v>423</v>
      </c>
      <c r="B86" s="292"/>
      <c r="C86" s="281" t="s">
        <v>21</v>
      </c>
      <c r="D86" s="269">
        <f>D87</f>
        <v>0</v>
      </c>
      <c r="E86" s="310">
        <f>E87</f>
        <v>0</v>
      </c>
      <c r="F86" s="269">
        <f>F87</f>
        <v>0</v>
      </c>
      <c r="G86" s="260" t="s">
        <v>189</v>
      </c>
      <c r="H86" s="214" t="e">
        <f t="shared" si="16"/>
        <v>#DIV/0!</v>
      </c>
    </row>
    <row r="87" spans="1:10" s="1" customFormat="1" ht="15.75" hidden="1" customHeight="1">
      <c r="A87" s="199"/>
      <c r="B87" s="287" t="s">
        <v>22</v>
      </c>
      <c r="C87" s="75" t="s">
        <v>101</v>
      </c>
      <c r="D87" s="61">
        <v>0</v>
      </c>
      <c r="E87" s="311"/>
      <c r="F87" s="61">
        <v>0</v>
      </c>
      <c r="G87" s="260" t="s">
        <v>189</v>
      </c>
      <c r="H87" s="276" t="e">
        <f t="shared" si="16"/>
        <v>#DIV/0!</v>
      </c>
    </row>
    <row r="88" spans="1:10" s="1" customFormat="1">
      <c r="A88" s="280">
        <v>426</v>
      </c>
      <c r="B88" s="312"/>
      <c r="C88" s="313" t="s">
        <v>23</v>
      </c>
      <c r="D88" s="269">
        <f>D89</f>
        <v>3074082</v>
      </c>
      <c r="E88" s="269">
        <f>E89</f>
        <v>3800000</v>
      </c>
      <c r="F88" s="269">
        <f>F89</f>
        <v>3999539</v>
      </c>
      <c r="G88" s="216">
        <f>F88/D88*100</f>
        <v>130.10515009033591</v>
      </c>
      <c r="H88" s="214">
        <f t="shared" si="16"/>
        <v>105.25102631578946</v>
      </c>
    </row>
    <row r="89" spans="1:10" s="1" customFormat="1">
      <c r="A89" s="199"/>
      <c r="B89" s="283" t="s">
        <v>51</v>
      </c>
      <c r="C89" s="284" t="s">
        <v>102</v>
      </c>
      <c r="D89" s="61">
        <v>3074082</v>
      </c>
      <c r="E89" s="249">
        <v>3800000</v>
      </c>
      <c r="F89" s="61">
        <v>3999539</v>
      </c>
      <c r="G89" s="216">
        <f>F89/D89*100</f>
        <v>130.10515009033591</v>
      </c>
      <c r="H89" s="276">
        <f t="shared" si="16"/>
        <v>105.25102631578946</v>
      </c>
    </row>
    <row r="90" spans="1:10" s="1" customFormat="1" ht="11.25" customHeight="1">
      <c r="A90" s="199"/>
      <c r="B90" s="314"/>
      <c r="C90" s="89"/>
      <c r="D90" s="2"/>
      <c r="E90" s="2"/>
      <c r="F90" s="2"/>
      <c r="G90" s="201"/>
      <c r="H90" s="214"/>
    </row>
    <row r="91" spans="1:10" s="1" customFormat="1">
      <c r="A91" s="199"/>
      <c r="B91" s="199"/>
      <c r="G91" s="201"/>
      <c r="H91" s="53"/>
    </row>
    <row r="92" spans="1:10" s="1" customFormat="1">
      <c r="A92" s="199"/>
      <c r="B92" s="199"/>
      <c r="G92" s="201"/>
      <c r="H92" s="53"/>
    </row>
    <row r="93" spans="1:10" s="1" customFormat="1">
      <c r="A93" s="199"/>
      <c r="B93" s="199"/>
      <c r="G93" s="201"/>
      <c r="H93" s="53"/>
    </row>
    <row r="94" spans="1:10" s="1" customFormat="1">
      <c r="A94" s="199"/>
      <c r="B94" s="199"/>
      <c r="D94" s="2"/>
      <c r="E94" s="2"/>
      <c r="F94" s="2"/>
      <c r="G94" s="201"/>
      <c r="H94" s="53"/>
    </row>
    <row r="95" spans="1:10" s="1" customFormat="1">
      <c r="A95" s="199"/>
      <c r="B95" s="199"/>
      <c r="D95" s="2"/>
      <c r="E95" s="2"/>
      <c r="F95" s="2"/>
      <c r="G95" s="201"/>
      <c r="H95" s="53"/>
    </row>
    <row r="96" spans="1:10" s="1" customFormat="1">
      <c r="A96" s="199"/>
      <c r="B96" s="199"/>
      <c r="D96" s="2"/>
      <c r="E96" s="2"/>
      <c r="F96" s="2"/>
      <c r="G96" s="201"/>
      <c r="H96" s="53"/>
    </row>
    <row r="97" spans="1:8" s="1" customFormat="1">
      <c r="A97" s="199"/>
      <c r="B97" s="199"/>
      <c r="G97" s="201"/>
      <c r="H97" s="53"/>
    </row>
    <row r="98" spans="1:8" s="1" customFormat="1">
      <c r="A98" s="199"/>
      <c r="B98" s="199"/>
      <c r="G98" s="201"/>
      <c r="H98" s="53"/>
    </row>
    <row r="99" spans="1:8" s="1" customFormat="1">
      <c r="A99" s="199"/>
      <c r="B99" s="199"/>
      <c r="G99" s="201"/>
      <c r="H99" s="53"/>
    </row>
    <row r="100" spans="1:8" s="1" customFormat="1">
      <c r="A100" s="199"/>
      <c r="B100" s="199"/>
      <c r="G100" s="201"/>
      <c r="H100" s="53"/>
    </row>
    <row r="101" spans="1:8" s="1" customFormat="1">
      <c r="A101" s="199"/>
      <c r="B101" s="199"/>
      <c r="G101" s="201"/>
      <c r="H101" s="53"/>
    </row>
    <row r="102" spans="1:8" s="1" customFormat="1">
      <c r="A102" s="199"/>
      <c r="B102" s="199"/>
      <c r="G102" s="201"/>
      <c r="H102" s="53"/>
    </row>
    <row r="103" spans="1:8" s="1" customFormat="1">
      <c r="A103" s="199"/>
      <c r="B103" s="199"/>
      <c r="G103" s="201"/>
      <c r="H103" s="53"/>
    </row>
    <row r="104" spans="1:8" s="1" customFormat="1">
      <c r="A104" s="199"/>
      <c r="B104" s="199"/>
      <c r="G104" s="201"/>
      <c r="H104" s="53"/>
    </row>
    <row r="105" spans="1:8" s="1" customFormat="1">
      <c r="A105" s="199"/>
      <c r="B105" s="199"/>
      <c r="G105" s="201"/>
      <c r="H105" s="53"/>
    </row>
    <row r="106" spans="1:8" s="1" customFormat="1">
      <c r="A106" s="199"/>
      <c r="B106" s="199"/>
      <c r="G106" s="201"/>
      <c r="H106" s="53"/>
    </row>
    <row r="107" spans="1:8" s="1" customFormat="1">
      <c r="A107" s="199"/>
      <c r="B107" s="199"/>
      <c r="G107" s="201"/>
      <c r="H107" s="53"/>
    </row>
    <row r="108" spans="1:8" s="1" customFormat="1">
      <c r="A108" s="199"/>
      <c r="B108" s="199"/>
      <c r="G108" s="201"/>
      <c r="H108" s="53"/>
    </row>
    <row r="109" spans="1:8" s="1" customFormat="1">
      <c r="A109" s="199"/>
      <c r="B109" s="199"/>
      <c r="G109" s="201"/>
      <c r="H109" s="53"/>
    </row>
    <row r="110" spans="1:8" s="1" customFormat="1">
      <c r="A110" s="199"/>
      <c r="B110" s="199"/>
      <c r="G110" s="201"/>
      <c r="H110" s="53"/>
    </row>
    <row r="111" spans="1:8" s="1" customFormat="1">
      <c r="A111" s="199"/>
      <c r="B111" s="199"/>
      <c r="G111" s="201"/>
      <c r="H111" s="53"/>
    </row>
    <row r="112" spans="1:8" s="1" customFormat="1">
      <c r="A112" s="199"/>
      <c r="B112" s="199"/>
      <c r="G112" s="201"/>
      <c r="H112" s="53"/>
    </row>
    <row r="113" spans="1:8" s="1" customFormat="1">
      <c r="A113" s="199"/>
      <c r="B113" s="199"/>
      <c r="G113" s="201"/>
      <c r="H113" s="53"/>
    </row>
    <row r="114" spans="1:8" s="1" customFormat="1">
      <c r="A114" s="199"/>
      <c r="B114" s="199"/>
      <c r="G114" s="201"/>
      <c r="H114" s="53"/>
    </row>
    <row r="115" spans="1:8" s="1" customFormat="1">
      <c r="A115" s="199"/>
      <c r="B115" s="199"/>
      <c r="G115" s="201"/>
      <c r="H115" s="53"/>
    </row>
    <row r="116" spans="1:8" s="1" customFormat="1">
      <c r="A116" s="199"/>
      <c r="B116" s="199"/>
      <c r="G116" s="201"/>
      <c r="H116" s="53"/>
    </row>
    <row r="117" spans="1:8" s="1" customFormat="1">
      <c r="A117" s="199"/>
      <c r="B117" s="199"/>
      <c r="G117" s="201"/>
      <c r="H117" s="53"/>
    </row>
    <row r="118" spans="1:8" s="1" customFormat="1">
      <c r="A118" s="199"/>
      <c r="B118" s="199"/>
      <c r="G118" s="201"/>
      <c r="H118" s="53"/>
    </row>
    <row r="119" spans="1:8" s="1" customFormat="1">
      <c r="A119" s="199"/>
      <c r="B119" s="199"/>
      <c r="G119" s="201"/>
      <c r="H119" s="53"/>
    </row>
    <row r="120" spans="1:8" s="1" customFormat="1">
      <c r="A120" s="199"/>
      <c r="B120" s="199"/>
      <c r="G120" s="201"/>
      <c r="H120" s="53"/>
    </row>
    <row r="121" spans="1:8" s="1" customFormat="1">
      <c r="A121" s="199"/>
      <c r="B121" s="199"/>
      <c r="G121" s="201"/>
      <c r="H121" s="53"/>
    </row>
    <row r="122" spans="1:8" s="1" customFormat="1">
      <c r="A122" s="199"/>
      <c r="B122" s="199"/>
      <c r="G122" s="201"/>
      <c r="H122" s="53"/>
    </row>
    <row r="123" spans="1:8" s="1" customFormat="1">
      <c r="A123" s="199"/>
      <c r="B123" s="199"/>
      <c r="G123" s="201"/>
      <c r="H123" s="53"/>
    </row>
    <row r="124" spans="1:8" s="1" customFormat="1">
      <c r="A124" s="199"/>
      <c r="B124" s="199"/>
      <c r="G124" s="201"/>
      <c r="H124" s="53"/>
    </row>
    <row r="125" spans="1:8" s="1" customFormat="1">
      <c r="A125" s="199"/>
      <c r="B125" s="199"/>
      <c r="G125" s="201"/>
      <c r="H125" s="53"/>
    </row>
    <row r="126" spans="1:8" s="1" customFormat="1">
      <c r="A126" s="199"/>
      <c r="B126" s="199"/>
      <c r="G126" s="201"/>
      <c r="H126" s="53"/>
    </row>
    <row r="127" spans="1:8" s="1" customFormat="1">
      <c r="A127" s="199"/>
      <c r="B127" s="199"/>
      <c r="G127" s="201"/>
      <c r="H127" s="53"/>
    </row>
    <row r="128" spans="1:8" s="1" customFormat="1">
      <c r="A128" s="199"/>
      <c r="B128" s="199"/>
      <c r="G128" s="201"/>
      <c r="H128" s="53"/>
    </row>
    <row r="129" spans="1:8" s="1" customFormat="1">
      <c r="A129" s="199"/>
      <c r="B129" s="199"/>
      <c r="G129" s="201"/>
      <c r="H129" s="53"/>
    </row>
    <row r="130" spans="1:8" s="1" customFormat="1">
      <c r="A130" s="199"/>
      <c r="B130" s="199"/>
      <c r="G130" s="201"/>
      <c r="H130" s="53"/>
    </row>
    <row r="131" spans="1:8" s="1" customFormat="1">
      <c r="A131" s="199"/>
      <c r="B131" s="199"/>
      <c r="G131" s="201"/>
      <c r="H131" s="53"/>
    </row>
    <row r="132" spans="1:8" s="1" customFormat="1">
      <c r="A132" s="199"/>
      <c r="B132" s="199"/>
      <c r="G132" s="201"/>
      <c r="H132" s="53"/>
    </row>
    <row r="133" spans="1:8" s="1" customFormat="1">
      <c r="A133" s="199"/>
      <c r="B133" s="199"/>
      <c r="G133" s="201"/>
      <c r="H133" s="53"/>
    </row>
    <row r="134" spans="1:8" s="1" customFormat="1">
      <c r="A134" s="199"/>
      <c r="B134" s="199"/>
      <c r="G134" s="201"/>
      <c r="H134" s="53"/>
    </row>
    <row r="135" spans="1:8" s="1" customFormat="1">
      <c r="A135" s="199"/>
      <c r="B135" s="199"/>
      <c r="G135" s="201"/>
      <c r="H135" s="53"/>
    </row>
    <row r="136" spans="1:8" s="1" customFormat="1">
      <c r="A136" s="199"/>
      <c r="B136" s="199"/>
      <c r="G136" s="201"/>
      <c r="H136" s="53"/>
    </row>
    <row r="137" spans="1:8" s="1" customFormat="1">
      <c r="A137" s="199"/>
      <c r="B137" s="199"/>
      <c r="G137" s="201"/>
      <c r="H137" s="53"/>
    </row>
    <row r="138" spans="1:8" s="1" customFormat="1">
      <c r="A138" s="199"/>
      <c r="B138" s="199"/>
      <c r="G138" s="201"/>
      <c r="H138" s="53"/>
    </row>
    <row r="139" spans="1:8" s="1" customFormat="1">
      <c r="A139" s="199"/>
      <c r="B139" s="199"/>
      <c r="G139" s="201"/>
      <c r="H139" s="53"/>
    </row>
    <row r="140" spans="1:8" s="1" customFormat="1">
      <c r="A140" s="199"/>
      <c r="B140" s="199"/>
      <c r="G140" s="201"/>
      <c r="H140" s="53"/>
    </row>
    <row r="141" spans="1:8" s="1" customFormat="1">
      <c r="A141" s="199"/>
      <c r="B141" s="199"/>
      <c r="G141" s="201"/>
      <c r="H141" s="53"/>
    </row>
    <row r="142" spans="1:8" s="1" customFormat="1">
      <c r="A142" s="199"/>
      <c r="B142" s="199"/>
      <c r="G142" s="201"/>
      <c r="H142" s="53"/>
    </row>
    <row r="143" spans="1:8" s="1" customFormat="1">
      <c r="A143" s="199"/>
      <c r="B143" s="199"/>
      <c r="G143" s="201"/>
      <c r="H143" s="53"/>
    </row>
    <row r="144" spans="1:8" s="1" customFormat="1">
      <c r="A144" s="199"/>
      <c r="B144" s="199"/>
      <c r="G144" s="201"/>
      <c r="H144" s="53"/>
    </row>
    <row r="145" spans="1:8" s="1" customFormat="1">
      <c r="A145" s="199"/>
      <c r="B145" s="199"/>
      <c r="G145" s="201"/>
      <c r="H145" s="53"/>
    </row>
    <row r="146" spans="1:8" s="1" customFormat="1">
      <c r="A146" s="199"/>
      <c r="B146" s="199"/>
      <c r="G146" s="201"/>
      <c r="H146" s="53"/>
    </row>
    <row r="147" spans="1:8" s="1" customFormat="1">
      <c r="A147" s="199"/>
      <c r="B147" s="199"/>
      <c r="G147" s="201"/>
      <c r="H147" s="53"/>
    </row>
    <row r="148" spans="1:8" s="1" customFormat="1">
      <c r="A148" s="199"/>
      <c r="B148" s="199"/>
      <c r="G148" s="201"/>
      <c r="H148" s="53"/>
    </row>
    <row r="149" spans="1:8" s="1" customFormat="1">
      <c r="A149" s="199"/>
      <c r="B149" s="199"/>
      <c r="G149" s="201"/>
      <c r="H149" s="53"/>
    </row>
    <row r="150" spans="1:8" s="1" customFormat="1">
      <c r="A150" s="199"/>
      <c r="B150" s="199"/>
      <c r="G150" s="201"/>
      <c r="H150" s="53"/>
    </row>
    <row r="151" spans="1:8" s="1" customFormat="1">
      <c r="A151" s="199"/>
      <c r="B151" s="199"/>
      <c r="G151" s="201"/>
      <c r="H151" s="53"/>
    </row>
    <row r="152" spans="1:8" s="1" customFormat="1">
      <c r="A152" s="199"/>
      <c r="B152" s="199"/>
      <c r="G152" s="201"/>
      <c r="H152" s="53"/>
    </row>
    <row r="153" spans="1:8" s="1" customFormat="1">
      <c r="A153" s="199"/>
      <c r="B153" s="199"/>
      <c r="G153" s="201"/>
      <c r="H153" s="53"/>
    </row>
    <row r="154" spans="1:8" s="1" customFormat="1">
      <c r="A154" s="199"/>
      <c r="B154" s="199"/>
      <c r="G154" s="201"/>
      <c r="H154" s="53"/>
    </row>
    <row r="155" spans="1:8" s="1" customFormat="1">
      <c r="A155" s="199"/>
      <c r="B155" s="199"/>
      <c r="G155" s="201"/>
      <c r="H155" s="53"/>
    </row>
    <row r="156" spans="1:8" s="1" customFormat="1">
      <c r="A156" s="199"/>
      <c r="B156" s="199"/>
      <c r="G156" s="201"/>
      <c r="H156" s="53"/>
    </row>
    <row r="157" spans="1:8" s="1" customFormat="1">
      <c r="A157" s="199"/>
      <c r="B157" s="199"/>
      <c r="G157" s="201"/>
      <c r="H157" s="53"/>
    </row>
    <row r="158" spans="1:8" s="1" customFormat="1">
      <c r="A158" s="199"/>
      <c r="B158" s="199"/>
      <c r="G158" s="201"/>
      <c r="H158" s="53"/>
    </row>
    <row r="159" spans="1:8" s="1" customFormat="1">
      <c r="A159" s="199"/>
      <c r="B159" s="199"/>
      <c r="G159" s="201"/>
      <c r="H159" s="53"/>
    </row>
    <row r="160" spans="1:8" s="1" customFormat="1">
      <c r="A160" s="199"/>
      <c r="B160" s="199"/>
      <c r="G160" s="201"/>
      <c r="H160" s="53"/>
    </row>
    <row r="161" spans="1:8" s="1" customFormat="1">
      <c r="A161" s="199"/>
      <c r="B161" s="199"/>
      <c r="G161" s="201"/>
      <c r="H161" s="53"/>
    </row>
    <row r="162" spans="1:8" s="1" customFormat="1">
      <c r="A162" s="199"/>
      <c r="B162" s="199"/>
      <c r="G162" s="201"/>
      <c r="H162" s="53"/>
    </row>
    <row r="163" spans="1:8" s="1" customFormat="1">
      <c r="A163" s="199"/>
      <c r="B163" s="199"/>
      <c r="G163" s="201"/>
      <c r="H163" s="53"/>
    </row>
    <row r="164" spans="1:8" s="1" customFormat="1">
      <c r="A164" s="199"/>
      <c r="B164" s="199"/>
      <c r="G164" s="201"/>
      <c r="H164" s="53"/>
    </row>
    <row r="165" spans="1:8" s="1" customFormat="1">
      <c r="A165" s="199"/>
      <c r="B165" s="199"/>
      <c r="G165" s="201"/>
      <c r="H165" s="53"/>
    </row>
    <row r="166" spans="1:8" s="1" customFormat="1">
      <c r="A166" s="199"/>
      <c r="B166" s="199"/>
      <c r="G166" s="201"/>
      <c r="H166" s="53"/>
    </row>
    <row r="167" spans="1:8" s="1" customFormat="1">
      <c r="A167" s="199"/>
      <c r="B167" s="199"/>
      <c r="G167" s="201"/>
      <c r="H167" s="53"/>
    </row>
    <row r="168" spans="1:8" s="1" customFormat="1">
      <c r="A168" s="199"/>
      <c r="B168" s="199"/>
      <c r="G168" s="201"/>
      <c r="H168" s="53"/>
    </row>
    <row r="169" spans="1:8" s="1" customFormat="1">
      <c r="A169" s="199"/>
      <c r="B169" s="199"/>
      <c r="G169" s="201"/>
      <c r="H169" s="53"/>
    </row>
    <row r="170" spans="1:8" s="1" customFormat="1">
      <c r="A170" s="199"/>
      <c r="B170" s="199"/>
      <c r="G170" s="201"/>
      <c r="H170" s="53"/>
    </row>
    <row r="171" spans="1:8" s="1" customFormat="1">
      <c r="A171" s="199"/>
      <c r="B171" s="199"/>
      <c r="G171" s="201"/>
      <c r="H171" s="53"/>
    </row>
    <row r="172" spans="1:8" s="1" customFormat="1">
      <c r="A172" s="199"/>
      <c r="B172" s="199"/>
      <c r="G172" s="201"/>
      <c r="H172" s="53"/>
    </row>
    <row r="173" spans="1:8" s="1" customFormat="1">
      <c r="A173" s="199"/>
      <c r="B173" s="199"/>
      <c r="G173" s="201"/>
      <c r="H173" s="53"/>
    </row>
    <row r="174" spans="1:8" s="1" customFormat="1">
      <c r="A174" s="199"/>
      <c r="B174" s="199"/>
      <c r="G174" s="201"/>
      <c r="H174" s="53"/>
    </row>
    <row r="175" spans="1:8" s="1" customFormat="1">
      <c r="A175" s="199"/>
      <c r="B175" s="199"/>
      <c r="G175" s="201"/>
      <c r="H175" s="53"/>
    </row>
    <row r="176" spans="1:8" s="1" customFormat="1">
      <c r="A176" s="199"/>
      <c r="B176" s="199"/>
      <c r="G176" s="201"/>
      <c r="H176" s="53"/>
    </row>
    <row r="177" spans="1:8" s="1" customFormat="1">
      <c r="A177" s="199"/>
      <c r="B177" s="199"/>
      <c r="G177" s="201"/>
      <c r="H177" s="53"/>
    </row>
    <row r="178" spans="1:8" s="1" customFormat="1">
      <c r="A178" s="199"/>
      <c r="B178" s="199"/>
      <c r="G178" s="201"/>
      <c r="H178" s="53"/>
    </row>
    <row r="179" spans="1:8" s="1" customFormat="1">
      <c r="A179" s="199"/>
      <c r="B179" s="199"/>
      <c r="G179" s="201"/>
      <c r="H179" s="53"/>
    </row>
    <row r="180" spans="1:8" s="1" customFormat="1">
      <c r="A180" s="199"/>
      <c r="B180" s="199"/>
      <c r="G180" s="201"/>
      <c r="H180" s="53"/>
    </row>
    <row r="181" spans="1:8" s="1" customFormat="1">
      <c r="A181" s="199"/>
      <c r="B181" s="199"/>
      <c r="G181" s="201"/>
      <c r="H181" s="53"/>
    </row>
    <row r="182" spans="1:8" s="1" customFormat="1">
      <c r="A182" s="199"/>
      <c r="B182" s="199"/>
      <c r="G182" s="201"/>
      <c r="H182" s="53"/>
    </row>
    <row r="183" spans="1:8" s="1" customFormat="1">
      <c r="A183" s="199"/>
      <c r="B183" s="199"/>
      <c r="G183" s="201"/>
      <c r="H183" s="53"/>
    </row>
    <row r="184" spans="1:8" s="1" customFormat="1">
      <c r="A184" s="199"/>
      <c r="B184" s="199"/>
      <c r="G184" s="201"/>
      <c r="H184" s="53"/>
    </row>
    <row r="185" spans="1:8" s="1" customFormat="1">
      <c r="A185" s="199"/>
      <c r="B185" s="199"/>
      <c r="G185" s="201"/>
      <c r="H185" s="53"/>
    </row>
    <row r="186" spans="1:8" s="1" customFormat="1">
      <c r="A186" s="199"/>
      <c r="B186" s="199"/>
      <c r="G186" s="201"/>
      <c r="H186" s="53"/>
    </row>
    <row r="187" spans="1:8" s="1" customFormat="1">
      <c r="A187" s="199"/>
      <c r="B187" s="199"/>
      <c r="G187" s="201"/>
      <c r="H187" s="53"/>
    </row>
    <row r="188" spans="1:8" s="1" customFormat="1">
      <c r="A188" s="199"/>
      <c r="B188" s="199"/>
      <c r="G188" s="201"/>
      <c r="H188" s="53"/>
    </row>
    <row r="189" spans="1:8" s="1" customFormat="1">
      <c r="A189" s="199"/>
      <c r="B189" s="199"/>
      <c r="G189" s="201"/>
      <c r="H189" s="53"/>
    </row>
    <row r="190" spans="1:8" s="1" customFormat="1">
      <c r="A190" s="199"/>
      <c r="B190" s="199"/>
      <c r="G190" s="201"/>
      <c r="H190" s="53"/>
    </row>
    <row r="191" spans="1:8" s="1" customFormat="1">
      <c r="A191" s="199"/>
      <c r="B191" s="199"/>
      <c r="G191" s="201"/>
      <c r="H191" s="53"/>
    </row>
    <row r="192" spans="1:8" s="1" customFormat="1">
      <c r="A192" s="199"/>
      <c r="B192" s="199"/>
      <c r="G192" s="201"/>
      <c r="H192" s="53"/>
    </row>
    <row r="193" spans="1:8" s="1" customFormat="1">
      <c r="A193" s="199"/>
      <c r="B193" s="199"/>
      <c r="G193" s="201"/>
      <c r="H193" s="53"/>
    </row>
    <row r="194" spans="1:8" s="1" customFormat="1">
      <c r="A194" s="199"/>
      <c r="B194" s="199"/>
      <c r="G194" s="201"/>
      <c r="H194" s="53"/>
    </row>
    <row r="195" spans="1:8" s="1" customFormat="1">
      <c r="A195" s="199"/>
      <c r="B195" s="199"/>
      <c r="G195" s="201"/>
      <c r="H195" s="53"/>
    </row>
    <row r="196" spans="1:8" s="1" customFormat="1">
      <c r="A196" s="199"/>
      <c r="B196" s="199"/>
      <c r="G196" s="201"/>
      <c r="H196" s="53"/>
    </row>
    <row r="197" spans="1:8" s="1" customFormat="1">
      <c r="A197" s="199"/>
      <c r="B197" s="199"/>
      <c r="G197" s="201"/>
      <c r="H197" s="53"/>
    </row>
    <row r="198" spans="1:8" s="1" customFormat="1">
      <c r="A198" s="199"/>
      <c r="B198" s="199"/>
      <c r="G198" s="201"/>
      <c r="H198" s="53"/>
    </row>
    <row r="199" spans="1:8" s="1" customFormat="1">
      <c r="A199" s="199"/>
      <c r="B199" s="199"/>
      <c r="G199" s="201"/>
      <c r="H199" s="53"/>
    </row>
    <row r="200" spans="1:8" s="1" customFormat="1">
      <c r="A200" s="199"/>
      <c r="B200" s="199"/>
      <c r="G200" s="201"/>
      <c r="H200" s="53"/>
    </row>
    <row r="201" spans="1:8" s="1" customFormat="1">
      <c r="A201" s="199"/>
      <c r="B201" s="199"/>
      <c r="G201" s="201"/>
      <c r="H201" s="53"/>
    </row>
    <row r="202" spans="1:8" s="1" customFormat="1">
      <c r="A202" s="199"/>
      <c r="B202" s="199"/>
      <c r="G202" s="201"/>
      <c r="H202" s="53"/>
    </row>
    <row r="203" spans="1:8" s="1" customFormat="1">
      <c r="A203" s="199"/>
      <c r="B203" s="199"/>
      <c r="G203" s="201"/>
      <c r="H203" s="53"/>
    </row>
    <row r="204" spans="1:8" s="1" customFormat="1">
      <c r="A204" s="199"/>
      <c r="B204" s="199"/>
      <c r="G204" s="201"/>
      <c r="H204" s="53"/>
    </row>
    <row r="205" spans="1:8" s="1" customFormat="1">
      <c r="A205" s="199"/>
      <c r="B205" s="199"/>
      <c r="G205" s="201"/>
      <c r="H205" s="53"/>
    </row>
    <row r="206" spans="1:8" s="1" customFormat="1">
      <c r="A206" s="199"/>
      <c r="B206" s="199"/>
      <c r="G206" s="201"/>
      <c r="H206" s="53"/>
    </row>
    <row r="207" spans="1:8" s="1" customFormat="1">
      <c r="A207" s="199"/>
      <c r="B207" s="199"/>
      <c r="G207" s="201"/>
      <c r="H207" s="53"/>
    </row>
    <row r="208" spans="1:8" s="1" customFormat="1">
      <c r="A208" s="199"/>
      <c r="B208" s="199"/>
      <c r="G208" s="201"/>
      <c r="H208" s="53"/>
    </row>
    <row r="209" spans="1:8" s="1" customFormat="1">
      <c r="A209" s="199"/>
      <c r="B209" s="199"/>
      <c r="G209" s="201"/>
      <c r="H209" s="53"/>
    </row>
    <row r="210" spans="1:8" s="1" customFormat="1">
      <c r="A210" s="199"/>
      <c r="B210" s="199"/>
      <c r="G210" s="201"/>
      <c r="H210" s="53"/>
    </row>
    <row r="211" spans="1:8" s="1" customFormat="1">
      <c r="A211" s="199"/>
      <c r="B211" s="199"/>
      <c r="G211" s="201"/>
      <c r="H211" s="53"/>
    </row>
    <row r="212" spans="1:8" s="1" customFormat="1">
      <c r="A212" s="199"/>
      <c r="B212" s="199"/>
      <c r="G212" s="201"/>
      <c r="H212" s="53"/>
    </row>
    <row r="213" spans="1:8" s="1" customFormat="1">
      <c r="A213" s="199"/>
      <c r="B213" s="199"/>
      <c r="G213" s="201"/>
      <c r="H213" s="53"/>
    </row>
    <row r="214" spans="1:8" s="1" customFormat="1">
      <c r="A214" s="199"/>
      <c r="B214" s="199"/>
      <c r="G214" s="201"/>
      <c r="H214" s="53"/>
    </row>
    <row r="215" spans="1:8" s="1" customFormat="1">
      <c r="A215" s="199"/>
      <c r="B215" s="199"/>
      <c r="G215" s="201"/>
      <c r="H215" s="53"/>
    </row>
    <row r="216" spans="1:8" s="1" customFormat="1">
      <c r="A216" s="199"/>
      <c r="B216" s="199"/>
      <c r="G216" s="201"/>
      <c r="H216" s="53"/>
    </row>
    <row r="217" spans="1:8" s="1" customFormat="1">
      <c r="A217" s="199"/>
      <c r="B217" s="199"/>
      <c r="G217" s="201"/>
      <c r="H217" s="53"/>
    </row>
    <row r="218" spans="1:8" s="1" customFormat="1">
      <c r="A218" s="199"/>
      <c r="B218" s="199"/>
      <c r="G218" s="201"/>
      <c r="H218" s="53"/>
    </row>
    <row r="219" spans="1:8" s="1" customFormat="1">
      <c r="A219" s="199"/>
      <c r="B219" s="199"/>
      <c r="G219" s="201"/>
      <c r="H219" s="53"/>
    </row>
    <row r="220" spans="1:8" s="1" customFormat="1">
      <c r="A220" s="199"/>
      <c r="B220" s="199"/>
      <c r="G220" s="201"/>
      <c r="H220" s="53"/>
    </row>
    <row r="221" spans="1:8" s="1" customFormat="1">
      <c r="A221" s="199"/>
      <c r="B221" s="199"/>
      <c r="G221" s="201"/>
      <c r="H221" s="53"/>
    </row>
    <row r="222" spans="1:8" s="1" customFormat="1">
      <c r="A222" s="199"/>
      <c r="B222" s="199"/>
      <c r="G222" s="201"/>
      <c r="H222" s="53"/>
    </row>
    <row r="223" spans="1:8" s="1" customFormat="1">
      <c r="A223" s="199"/>
      <c r="B223" s="199"/>
      <c r="G223" s="201"/>
      <c r="H223" s="53"/>
    </row>
    <row r="224" spans="1:8" s="1" customFormat="1">
      <c r="A224" s="199"/>
      <c r="B224" s="199"/>
      <c r="G224" s="201"/>
      <c r="H224" s="53"/>
    </row>
    <row r="225" spans="1:8" s="1" customFormat="1">
      <c r="A225" s="199"/>
      <c r="B225" s="199"/>
      <c r="G225" s="201"/>
      <c r="H225" s="53"/>
    </row>
    <row r="226" spans="1:8" s="1" customFormat="1">
      <c r="A226" s="199"/>
      <c r="B226" s="199"/>
      <c r="G226" s="201"/>
      <c r="H226" s="53"/>
    </row>
    <row r="227" spans="1:8" s="1" customFormat="1">
      <c r="A227" s="199"/>
      <c r="B227" s="199"/>
      <c r="G227" s="201"/>
      <c r="H227" s="53"/>
    </row>
    <row r="228" spans="1:8" s="1" customFormat="1">
      <c r="A228" s="199"/>
      <c r="B228" s="199"/>
      <c r="G228" s="201"/>
      <c r="H228" s="53"/>
    </row>
    <row r="229" spans="1:8" s="1" customFormat="1">
      <c r="A229" s="199"/>
      <c r="B229" s="199"/>
      <c r="G229" s="201"/>
      <c r="H229" s="53"/>
    </row>
    <row r="230" spans="1:8" s="1" customFormat="1">
      <c r="A230" s="199"/>
      <c r="B230" s="199"/>
      <c r="G230" s="201"/>
      <c r="H230" s="53"/>
    </row>
    <row r="231" spans="1:8" s="1" customFormat="1">
      <c r="A231" s="199"/>
      <c r="B231" s="199"/>
      <c r="G231" s="201"/>
      <c r="H231" s="53"/>
    </row>
    <row r="232" spans="1:8" s="1" customFormat="1">
      <c r="A232" s="199"/>
      <c r="B232" s="199"/>
      <c r="G232" s="201"/>
      <c r="H232" s="53"/>
    </row>
    <row r="233" spans="1:8" s="1" customFormat="1">
      <c r="A233" s="199"/>
      <c r="B233" s="199"/>
      <c r="G233" s="201"/>
      <c r="H233" s="53"/>
    </row>
    <row r="234" spans="1:8" s="1" customFormat="1">
      <c r="A234" s="199"/>
      <c r="B234" s="199"/>
      <c r="G234" s="201"/>
      <c r="H234" s="53"/>
    </row>
    <row r="235" spans="1:8" s="1" customFormat="1">
      <c r="A235" s="199"/>
      <c r="B235" s="199"/>
      <c r="G235" s="201"/>
      <c r="H235" s="53"/>
    </row>
    <row r="236" spans="1:8" s="1" customFormat="1">
      <c r="A236" s="199"/>
      <c r="B236" s="199"/>
      <c r="G236" s="201"/>
      <c r="H236" s="53"/>
    </row>
    <row r="237" spans="1:8" s="1" customFormat="1">
      <c r="A237" s="199"/>
      <c r="B237" s="199"/>
      <c r="G237" s="201"/>
      <c r="H237" s="53"/>
    </row>
    <row r="238" spans="1:8" s="1" customFormat="1">
      <c r="A238" s="199"/>
      <c r="B238" s="199"/>
      <c r="G238" s="201"/>
      <c r="H238" s="53"/>
    </row>
    <row r="239" spans="1:8" s="1" customFormat="1">
      <c r="A239" s="199"/>
      <c r="B239" s="199"/>
      <c r="G239" s="201"/>
      <c r="H239" s="53"/>
    </row>
    <row r="240" spans="1:8" s="1" customFormat="1">
      <c r="A240" s="199"/>
      <c r="B240" s="199"/>
      <c r="G240" s="201"/>
      <c r="H240" s="53"/>
    </row>
    <row r="241" spans="1:8" s="1" customFormat="1">
      <c r="A241" s="199"/>
      <c r="B241" s="199"/>
      <c r="G241" s="201"/>
      <c r="H241" s="53"/>
    </row>
    <row r="242" spans="1:8" s="1" customFormat="1">
      <c r="A242" s="199"/>
      <c r="B242" s="199"/>
      <c r="G242" s="201"/>
      <c r="H242" s="53"/>
    </row>
    <row r="243" spans="1:8" s="1" customFormat="1">
      <c r="A243" s="199"/>
      <c r="B243" s="199"/>
      <c r="G243" s="201"/>
      <c r="H243" s="53"/>
    </row>
    <row r="244" spans="1:8" s="1" customFormat="1">
      <c r="A244" s="199"/>
      <c r="B244" s="199"/>
      <c r="G244" s="201"/>
      <c r="H244" s="53"/>
    </row>
    <row r="245" spans="1:8" s="1" customFormat="1">
      <c r="A245" s="199"/>
      <c r="B245" s="199"/>
      <c r="G245" s="201"/>
      <c r="H245" s="53"/>
    </row>
    <row r="246" spans="1:8" s="1" customFormat="1">
      <c r="A246" s="199"/>
      <c r="B246" s="199"/>
      <c r="G246" s="201"/>
      <c r="H246" s="53"/>
    </row>
    <row r="247" spans="1:8" s="1" customFormat="1">
      <c r="A247" s="199"/>
      <c r="B247" s="199"/>
      <c r="G247" s="201"/>
      <c r="H247" s="53"/>
    </row>
    <row r="248" spans="1:8" s="1" customFormat="1">
      <c r="A248" s="199"/>
      <c r="B248" s="199"/>
      <c r="G248" s="201"/>
      <c r="H248" s="53"/>
    </row>
    <row r="249" spans="1:8" s="1" customFormat="1">
      <c r="A249" s="199"/>
      <c r="B249" s="199"/>
      <c r="G249" s="201"/>
      <c r="H249" s="53"/>
    </row>
    <row r="250" spans="1:8" s="1" customFormat="1">
      <c r="A250" s="199"/>
      <c r="B250" s="199"/>
      <c r="G250" s="201"/>
      <c r="H250" s="53"/>
    </row>
    <row r="251" spans="1:8" s="1" customFormat="1">
      <c r="A251" s="199"/>
      <c r="B251" s="199"/>
      <c r="G251" s="201"/>
      <c r="H251" s="53"/>
    </row>
    <row r="252" spans="1:8" s="1" customFormat="1">
      <c r="A252" s="199"/>
      <c r="B252" s="199"/>
      <c r="G252" s="201"/>
      <c r="H252" s="53"/>
    </row>
    <row r="253" spans="1:8" s="1" customFormat="1">
      <c r="A253" s="199"/>
      <c r="B253" s="199"/>
      <c r="G253" s="201"/>
      <c r="H253" s="53"/>
    </row>
    <row r="254" spans="1:8" s="1" customFormat="1">
      <c r="A254" s="199"/>
      <c r="B254" s="199"/>
      <c r="G254" s="201"/>
      <c r="H254" s="53"/>
    </row>
    <row r="255" spans="1:8" s="1" customFormat="1">
      <c r="A255" s="199"/>
      <c r="B255" s="199"/>
      <c r="G255" s="201"/>
      <c r="H255" s="53"/>
    </row>
    <row r="256" spans="1:8" s="1" customFormat="1">
      <c r="A256" s="199"/>
      <c r="B256" s="199"/>
      <c r="G256" s="201"/>
      <c r="H256" s="53"/>
    </row>
    <row r="257" spans="1:8" s="1" customFormat="1">
      <c r="A257" s="199"/>
      <c r="B257" s="199"/>
      <c r="G257" s="201"/>
      <c r="H257" s="53"/>
    </row>
    <row r="258" spans="1:8" s="1" customFormat="1">
      <c r="A258" s="199"/>
      <c r="B258" s="199"/>
      <c r="G258" s="201"/>
      <c r="H258" s="53"/>
    </row>
    <row r="259" spans="1:8" s="1" customFormat="1">
      <c r="A259" s="199"/>
      <c r="B259" s="199"/>
      <c r="G259" s="201"/>
      <c r="H259" s="53"/>
    </row>
    <row r="260" spans="1:8" s="1" customFormat="1">
      <c r="A260" s="199"/>
      <c r="B260" s="199"/>
      <c r="G260" s="201"/>
      <c r="H260" s="53"/>
    </row>
    <row r="261" spans="1:8" s="1" customFormat="1">
      <c r="A261" s="199"/>
      <c r="B261" s="199"/>
      <c r="G261" s="201"/>
      <c r="H261" s="53"/>
    </row>
    <row r="262" spans="1:8" s="1" customFormat="1">
      <c r="A262" s="199"/>
      <c r="B262" s="199"/>
      <c r="G262" s="201"/>
      <c r="H262" s="53"/>
    </row>
    <row r="263" spans="1:8" s="1" customFormat="1">
      <c r="A263" s="199"/>
      <c r="B263" s="199"/>
      <c r="G263" s="201"/>
      <c r="H263" s="53"/>
    </row>
    <row r="264" spans="1:8" s="1" customFormat="1">
      <c r="A264" s="199"/>
      <c r="B264" s="199"/>
      <c r="G264" s="201"/>
      <c r="H264" s="53"/>
    </row>
    <row r="265" spans="1:8" s="1" customFormat="1">
      <c r="A265" s="199"/>
      <c r="B265" s="199"/>
      <c r="G265" s="201"/>
      <c r="H265" s="53"/>
    </row>
    <row r="266" spans="1:8" s="1" customFormat="1">
      <c r="A266" s="199"/>
      <c r="B266" s="199"/>
      <c r="G266" s="201"/>
      <c r="H266" s="53"/>
    </row>
    <row r="267" spans="1:8" s="1" customFormat="1">
      <c r="A267" s="199"/>
      <c r="B267" s="199"/>
      <c r="G267" s="201"/>
      <c r="H267" s="53"/>
    </row>
    <row r="268" spans="1:8" s="1" customFormat="1">
      <c r="A268" s="199"/>
      <c r="B268" s="199"/>
      <c r="G268" s="201"/>
      <c r="H268" s="53"/>
    </row>
    <row r="269" spans="1:8" s="1" customFormat="1">
      <c r="A269" s="199"/>
      <c r="B269" s="199"/>
      <c r="G269" s="201"/>
      <c r="H269" s="53"/>
    </row>
    <row r="270" spans="1:8" s="1" customFormat="1">
      <c r="A270" s="199"/>
      <c r="B270" s="199"/>
      <c r="G270" s="201"/>
      <c r="H270" s="53"/>
    </row>
    <row r="271" spans="1:8" s="1" customFormat="1">
      <c r="A271" s="199"/>
      <c r="B271" s="199"/>
      <c r="G271" s="201"/>
      <c r="H271" s="53"/>
    </row>
    <row r="272" spans="1:8" s="1" customFormat="1">
      <c r="A272" s="199"/>
      <c r="B272" s="199"/>
      <c r="G272" s="201"/>
      <c r="H272" s="53"/>
    </row>
    <row r="273" spans="1:8" s="1" customFormat="1">
      <c r="A273" s="199"/>
      <c r="B273" s="199"/>
      <c r="G273" s="201"/>
      <c r="H273" s="53"/>
    </row>
    <row r="274" spans="1:8" s="1" customFormat="1">
      <c r="A274" s="199"/>
      <c r="B274" s="199"/>
      <c r="G274" s="201"/>
      <c r="H274" s="53"/>
    </row>
    <row r="275" spans="1:8" s="1" customFormat="1">
      <c r="A275" s="199"/>
      <c r="B275" s="199"/>
      <c r="G275" s="201"/>
      <c r="H275" s="53"/>
    </row>
    <row r="276" spans="1:8" s="1" customFormat="1">
      <c r="A276" s="199"/>
      <c r="B276" s="199"/>
      <c r="G276" s="201"/>
      <c r="H276" s="53"/>
    </row>
    <row r="277" spans="1:8" s="1" customFormat="1">
      <c r="A277" s="199"/>
      <c r="B277" s="199"/>
      <c r="G277" s="201"/>
      <c r="H277" s="53"/>
    </row>
    <row r="278" spans="1:8" s="1" customFormat="1">
      <c r="A278" s="199"/>
      <c r="B278" s="199"/>
      <c r="G278" s="201"/>
      <c r="H278" s="53"/>
    </row>
    <row r="279" spans="1:8" s="1" customFormat="1">
      <c r="A279" s="199"/>
      <c r="B279" s="199"/>
      <c r="G279" s="201"/>
      <c r="H279" s="53"/>
    </row>
    <row r="280" spans="1:8" s="1" customFormat="1">
      <c r="A280" s="199"/>
      <c r="B280" s="199"/>
      <c r="G280" s="201"/>
      <c r="H280" s="53"/>
    </row>
    <row r="281" spans="1:8" s="1" customFormat="1">
      <c r="A281" s="199"/>
      <c r="B281" s="199"/>
      <c r="G281" s="201"/>
      <c r="H281" s="53"/>
    </row>
    <row r="282" spans="1:8" s="1" customFormat="1">
      <c r="A282" s="199"/>
      <c r="B282" s="199"/>
      <c r="G282" s="201"/>
      <c r="H282" s="53"/>
    </row>
    <row r="283" spans="1:8" s="1" customFormat="1">
      <c r="A283" s="199"/>
      <c r="B283" s="199"/>
      <c r="G283" s="201"/>
      <c r="H283" s="53"/>
    </row>
    <row r="284" spans="1:8" s="1" customFormat="1">
      <c r="A284" s="199"/>
      <c r="B284" s="199"/>
      <c r="G284" s="201"/>
      <c r="H284" s="53"/>
    </row>
    <row r="285" spans="1:8" s="1" customFormat="1">
      <c r="A285" s="199"/>
      <c r="B285" s="199"/>
      <c r="G285" s="201"/>
      <c r="H285" s="53"/>
    </row>
    <row r="286" spans="1:8" s="1" customFormat="1">
      <c r="A286" s="199"/>
      <c r="B286" s="199"/>
      <c r="G286" s="201"/>
      <c r="H286" s="53"/>
    </row>
    <row r="287" spans="1:8" s="1" customFormat="1">
      <c r="A287" s="199"/>
      <c r="B287" s="199"/>
      <c r="G287" s="201"/>
      <c r="H287" s="53"/>
    </row>
    <row r="288" spans="1:8" s="1" customFormat="1">
      <c r="A288" s="199"/>
      <c r="B288" s="199"/>
      <c r="G288" s="201"/>
      <c r="H288" s="53"/>
    </row>
    <row r="289" spans="1:8" s="1" customFormat="1">
      <c r="A289" s="199"/>
      <c r="B289" s="199"/>
      <c r="G289" s="201"/>
      <c r="H289" s="53"/>
    </row>
    <row r="290" spans="1:8" s="1" customFormat="1">
      <c r="A290" s="199"/>
      <c r="B290" s="199"/>
      <c r="G290" s="201"/>
      <c r="H290" s="53"/>
    </row>
    <row r="291" spans="1:8" s="1" customFormat="1">
      <c r="A291" s="199"/>
      <c r="B291" s="199"/>
      <c r="G291" s="201"/>
      <c r="H291" s="53"/>
    </row>
    <row r="292" spans="1:8" s="1" customFormat="1">
      <c r="A292" s="199"/>
      <c r="B292" s="199"/>
      <c r="G292" s="201"/>
      <c r="H292" s="53"/>
    </row>
    <row r="293" spans="1:8" s="1" customFormat="1">
      <c r="A293" s="199"/>
      <c r="B293" s="199"/>
      <c r="G293" s="201"/>
      <c r="H293" s="53"/>
    </row>
    <row r="294" spans="1:8" s="1" customFormat="1">
      <c r="A294" s="199"/>
      <c r="B294" s="199"/>
      <c r="G294" s="201"/>
      <c r="H294" s="53"/>
    </row>
    <row r="295" spans="1:8" s="1" customFormat="1">
      <c r="A295" s="199"/>
      <c r="B295" s="199"/>
      <c r="G295" s="201"/>
      <c r="H295" s="53"/>
    </row>
  </sheetData>
  <mergeCells count="3">
    <mergeCell ref="A2:C2"/>
    <mergeCell ref="A1:H1"/>
    <mergeCell ref="A3:C3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571" orientation="portrait" useFirstPageNumber="1" r:id="rId1"/>
  <headerFooter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zoomScaleNormal="100" workbookViewId="0">
      <selection activeCell="D4" sqref="D4:H18"/>
    </sheetView>
  </sheetViews>
  <sheetFormatPr defaultColWidth="11.42578125" defaultRowHeight="12.75"/>
  <cols>
    <col min="1" max="1" width="5.140625" style="117" customWidth="1"/>
    <col min="2" max="2" width="5.5703125" style="193" customWidth="1"/>
    <col min="3" max="3" width="46.7109375" customWidth="1"/>
    <col min="4" max="4" width="13.140625" customWidth="1"/>
    <col min="5" max="5" width="13" customWidth="1"/>
    <col min="6" max="6" width="13.140625" customWidth="1"/>
    <col min="7" max="7" width="8" style="163" customWidth="1"/>
    <col min="8" max="8" width="8" customWidth="1"/>
  </cols>
  <sheetData>
    <row r="1" spans="1:8" s="41" customFormat="1" ht="33" customHeight="1">
      <c r="A1" s="361" t="s">
        <v>34</v>
      </c>
      <c r="B1" s="347"/>
      <c r="C1" s="347"/>
      <c r="D1" s="347"/>
      <c r="E1" s="348"/>
      <c r="F1" s="348"/>
      <c r="G1" s="348"/>
      <c r="H1" s="348"/>
    </row>
    <row r="2" spans="1:8" s="1" customFormat="1" ht="27.75" customHeight="1">
      <c r="A2" s="356" t="s">
        <v>245</v>
      </c>
      <c r="B2" s="362"/>
      <c r="C2" s="362"/>
      <c r="D2" s="195" t="s">
        <v>264</v>
      </c>
      <c r="E2" s="195" t="s">
        <v>265</v>
      </c>
      <c r="F2" s="195" t="s">
        <v>266</v>
      </c>
      <c r="G2" s="196" t="s">
        <v>246</v>
      </c>
      <c r="H2" s="196" t="s">
        <v>246</v>
      </c>
    </row>
    <row r="3" spans="1:8" s="1" customFormat="1" ht="12.75" customHeight="1">
      <c r="A3" s="360">
        <v>1</v>
      </c>
      <c r="B3" s="363"/>
      <c r="C3" s="363"/>
      <c r="D3" s="197">
        <v>2</v>
      </c>
      <c r="E3" s="197">
        <v>3</v>
      </c>
      <c r="F3" s="197">
        <v>4</v>
      </c>
      <c r="G3" s="198" t="s">
        <v>247</v>
      </c>
      <c r="H3" s="198" t="s">
        <v>248</v>
      </c>
    </row>
    <row r="4" spans="1:8" s="1" customFormat="1" ht="28.9" customHeight="1">
      <c r="A4" s="317"/>
      <c r="B4" s="318"/>
      <c r="C4" s="317" t="s">
        <v>53</v>
      </c>
      <c r="D4" s="324">
        <f>D5-D12</f>
        <v>914541735.8900001</v>
      </c>
      <c r="E4" s="324">
        <f>E5-E12</f>
        <v>595000000</v>
      </c>
      <c r="F4" s="324">
        <f>F5-F12</f>
        <v>384186067.54999995</v>
      </c>
      <c r="G4" s="325">
        <f t="shared" ref="G4:G9" si="0">F4/D4*100</f>
        <v>42.008587741063941</v>
      </c>
      <c r="H4" s="326">
        <f>F4/E4*100</f>
        <v>64.569086983193273</v>
      </c>
    </row>
    <row r="5" spans="1:8" s="1" customFormat="1" ht="27" customHeight="1">
      <c r="A5" s="280">
        <v>8</v>
      </c>
      <c r="B5" s="280"/>
      <c r="C5" s="319" t="s">
        <v>284</v>
      </c>
      <c r="D5" s="327">
        <f t="shared" ref="D5:E5" si="1">D6</f>
        <v>1681041735.8900001</v>
      </c>
      <c r="E5" s="327">
        <f t="shared" si="1"/>
        <v>1679850000</v>
      </c>
      <c r="F5" s="327">
        <f>F6</f>
        <v>1474674532</v>
      </c>
      <c r="G5" s="325">
        <f t="shared" si="0"/>
        <v>87.723850069627076</v>
      </c>
      <c r="H5" s="326">
        <f t="shared" ref="H5:H18" si="2">F5/E5*100</f>
        <v>87.786083995594851</v>
      </c>
    </row>
    <row r="6" spans="1:8" s="1" customFormat="1" ht="13.5" customHeight="1">
      <c r="A6" s="280">
        <v>84</v>
      </c>
      <c r="B6" s="280"/>
      <c r="C6" s="280" t="s">
        <v>52</v>
      </c>
      <c r="D6" s="327">
        <f>D7+D10</f>
        <v>1681041735.8900001</v>
      </c>
      <c r="E6" s="327">
        <f>E7+E10</f>
        <v>1679850000</v>
      </c>
      <c r="F6" s="327">
        <f t="shared" ref="F6" si="3">F7+F10</f>
        <v>1474674532</v>
      </c>
      <c r="G6" s="325">
        <f t="shared" si="0"/>
        <v>87.723850069627076</v>
      </c>
      <c r="H6" s="326">
        <f t="shared" si="2"/>
        <v>87.786083995594851</v>
      </c>
    </row>
    <row r="7" spans="1:8" s="1" customFormat="1" ht="25.5" customHeight="1">
      <c r="A7" s="280">
        <v>844</v>
      </c>
      <c r="B7" s="280"/>
      <c r="C7" s="320" t="s">
        <v>211</v>
      </c>
      <c r="D7" s="327">
        <f>D8+D9</f>
        <v>1681041735.8900001</v>
      </c>
      <c r="E7" s="327">
        <f>E8+E9</f>
        <v>1624850000</v>
      </c>
      <c r="F7" s="327">
        <f>F8+F9</f>
        <v>1419674532</v>
      </c>
      <c r="G7" s="325">
        <f t="shared" si="0"/>
        <v>84.452069314529936</v>
      </c>
      <c r="H7" s="326">
        <f>F7/E7*100</f>
        <v>87.372651752469451</v>
      </c>
    </row>
    <row r="8" spans="1:8" s="1" customFormat="1" ht="27.75" customHeight="1">
      <c r="A8" s="199"/>
      <c r="B8" s="286">
        <v>8443</v>
      </c>
      <c r="C8" s="321" t="s">
        <v>203</v>
      </c>
      <c r="D8" s="328">
        <v>1599550483.23</v>
      </c>
      <c r="E8" s="329">
        <v>1487550000</v>
      </c>
      <c r="F8" s="328">
        <v>1274459797</v>
      </c>
      <c r="G8" s="330">
        <f t="shared" si="0"/>
        <v>79.676122158174167</v>
      </c>
      <c r="H8" s="326">
        <f t="shared" ref="H8:H11" si="4">F8/E8*100</f>
        <v>85.675089711270218</v>
      </c>
    </row>
    <row r="9" spans="1:8" s="1" customFormat="1" ht="13.5" customHeight="1">
      <c r="A9" s="199"/>
      <c r="B9" s="286">
        <v>8446</v>
      </c>
      <c r="C9" s="321" t="s">
        <v>204</v>
      </c>
      <c r="D9" s="328">
        <v>81491252.659999996</v>
      </c>
      <c r="E9" s="329">
        <v>137300000</v>
      </c>
      <c r="F9" s="328">
        <v>145214735</v>
      </c>
      <c r="G9" s="330">
        <f t="shared" si="0"/>
        <v>178.19671469018746</v>
      </c>
      <c r="H9" s="326">
        <f t="shared" si="4"/>
        <v>105.76455571740712</v>
      </c>
    </row>
    <row r="10" spans="1:8" s="1" customFormat="1" ht="13.5" customHeight="1">
      <c r="A10" s="271">
        <v>847</v>
      </c>
      <c r="B10" s="286"/>
      <c r="C10" s="320" t="s">
        <v>272</v>
      </c>
      <c r="D10" s="331">
        <f>D11</f>
        <v>0</v>
      </c>
      <c r="E10" s="331">
        <f t="shared" ref="E10:F10" si="5">E11</f>
        <v>55000000</v>
      </c>
      <c r="F10" s="331">
        <f t="shared" si="5"/>
        <v>55000000</v>
      </c>
      <c r="G10" s="330" t="s">
        <v>189</v>
      </c>
      <c r="H10" s="326">
        <f t="shared" si="4"/>
        <v>100</v>
      </c>
    </row>
    <row r="11" spans="1:8" s="1" customFormat="1" ht="13.5" customHeight="1">
      <c r="A11" s="199"/>
      <c r="B11" s="286">
        <v>8471</v>
      </c>
      <c r="C11" s="321" t="s">
        <v>273</v>
      </c>
      <c r="D11" s="328">
        <v>0</v>
      </c>
      <c r="E11" s="329">
        <v>55000000</v>
      </c>
      <c r="F11" s="328">
        <v>55000000</v>
      </c>
      <c r="G11" s="330" t="s">
        <v>189</v>
      </c>
      <c r="H11" s="326">
        <f t="shared" si="4"/>
        <v>100</v>
      </c>
    </row>
    <row r="12" spans="1:8" s="1" customFormat="1" ht="27.75" customHeight="1">
      <c r="A12" s="280">
        <v>5</v>
      </c>
      <c r="B12" s="280"/>
      <c r="C12" s="322" t="s">
        <v>25</v>
      </c>
      <c r="D12" s="327">
        <f t="shared" ref="D12:F12" si="6">D13</f>
        <v>766500000</v>
      </c>
      <c r="E12" s="327">
        <f>E13</f>
        <v>1084850000</v>
      </c>
      <c r="F12" s="327">
        <f t="shared" si="6"/>
        <v>1090488464.45</v>
      </c>
      <c r="G12" s="325">
        <f t="shared" ref="G12:G16" si="7">F12/D12*100</f>
        <v>142.26855374429223</v>
      </c>
      <c r="H12" s="326">
        <f t="shared" si="2"/>
        <v>100.51974599714246</v>
      </c>
    </row>
    <row r="13" spans="1:8" s="1" customFormat="1" ht="13.5" customHeight="1">
      <c r="A13" s="271">
        <v>54</v>
      </c>
      <c r="B13" s="199"/>
      <c r="C13" s="271" t="s">
        <v>212</v>
      </c>
      <c r="D13" s="327">
        <f>D14+D17</f>
        <v>766500000</v>
      </c>
      <c r="E13" s="327">
        <f>E14+E17</f>
        <v>1084850000</v>
      </c>
      <c r="F13" s="327">
        <f>F14+F17</f>
        <v>1090488464.45</v>
      </c>
      <c r="G13" s="325">
        <f t="shared" si="7"/>
        <v>142.26855374429223</v>
      </c>
      <c r="H13" s="326">
        <f t="shared" si="2"/>
        <v>100.51974599714246</v>
      </c>
    </row>
    <row r="14" spans="1:8" s="1" customFormat="1" ht="27.75" customHeight="1">
      <c r="A14" s="280">
        <v>544</v>
      </c>
      <c r="B14" s="280"/>
      <c r="C14" s="320" t="s">
        <v>200</v>
      </c>
      <c r="D14" s="327">
        <f>D15+D16</f>
        <v>766500000</v>
      </c>
      <c r="E14" s="327">
        <f>E15+E16</f>
        <v>1029850000</v>
      </c>
      <c r="F14" s="327">
        <f>F15+F16</f>
        <v>1035488464.45</v>
      </c>
      <c r="G14" s="325">
        <f t="shared" si="7"/>
        <v>135.09308081539467</v>
      </c>
      <c r="H14" s="326">
        <f t="shared" si="2"/>
        <v>100.54750346652426</v>
      </c>
    </row>
    <row r="15" spans="1:8" s="1" customFormat="1" ht="27.75" customHeight="1">
      <c r="A15" s="199"/>
      <c r="B15" s="286">
        <v>5443</v>
      </c>
      <c r="C15" s="321" t="s">
        <v>201</v>
      </c>
      <c r="D15" s="328">
        <v>649100000</v>
      </c>
      <c r="E15" s="329">
        <v>907993000</v>
      </c>
      <c r="F15" s="328">
        <v>914701089.13999999</v>
      </c>
      <c r="G15" s="330">
        <f t="shared" si="7"/>
        <v>140.91836221537511</v>
      </c>
      <c r="H15" s="326">
        <f t="shared" si="2"/>
        <v>100.73878203246061</v>
      </c>
    </row>
    <row r="16" spans="1:8" s="1" customFormat="1" ht="27.75" customHeight="1">
      <c r="A16" s="199"/>
      <c r="B16" s="286">
        <v>5446</v>
      </c>
      <c r="C16" s="321" t="s">
        <v>202</v>
      </c>
      <c r="D16" s="328">
        <v>117400000</v>
      </c>
      <c r="E16" s="329">
        <v>121857000</v>
      </c>
      <c r="F16" s="328">
        <v>120787375.31</v>
      </c>
      <c r="G16" s="330">
        <f t="shared" si="7"/>
        <v>102.88532820272573</v>
      </c>
      <c r="H16" s="326">
        <f t="shared" si="2"/>
        <v>99.1222295887803</v>
      </c>
    </row>
    <row r="17" spans="1:8" s="1" customFormat="1">
      <c r="A17" s="271">
        <v>547</v>
      </c>
      <c r="B17" s="199"/>
      <c r="C17" s="271" t="s">
        <v>274</v>
      </c>
      <c r="D17" s="332">
        <f>D18</f>
        <v>0</v>
      </c>
      <c r="E17" s="331">
        <f t="shared" ref="E17:F17" si="8">E18</f>
        <v>55000000</v>
      </c>
      <c r="F17" s="331">
        <f t="shared" si="8"/>
        <v>55000000</v>
      </c>
      <c r="G17" s="330" t="s">
        <v>189</v>
      </c>
      <c r="H17" s="326">
        <f t="shared" si="2"/>
        <v>100</v>
      </c>
    </row>
    <row r="18" spans="1:8" s="1" customFormat="1" ht="25.5">
      <c r="A18" s="199"/>
      <c r="B18" s="199">
        <v>5471</v>
      </c>
      <c r="C18" s="323" t="s">
        <v>285</v>
      </c>
      <c r="D18" s="333"/>
      <c r="E18" s="329">
        <v>55000000</v>
      </c>
      <c r="F18" s="334">
        <v>55000000</v>
      </c>
      <c r="G18" s="330" t="s">
        <v>189</v>
      </c>
      <c r="H18" s="326">
        <f t="shared" si="2"/>
        <v>100</v>
      </c>
    </row>
    <row r="19" spans="1:8" s="1" customFormat="1">
      <c r="A19" s="117"/>
      <c r="B19" s="117"/>
      <c r="G19" s="201"/>
    </row>
    <row r="20" spans="1:8" s="1" customFormat="1">
      <c r="A20" s="117"/>
      <c r="B20" s="117"/>
      <c r="G20" s="201"/>
    </row>
    <row r="21" spans="1:8" s="1" customFormat="1">
      <c r="A21" s="117"/>
      <c r="B21" s="117"/>
      <c r="G21" s="201"/>
    </row>
    <row r="22" spans="1:8" s="1" customFormat="1">
      <c r="A22" s="117"/>
      <c r="B22" s="117"/>
      <c r="G22" s="201"/>
    </row>
    <row r="23" spans="1:8" s="1" customFormat="1">
      <c r="A23" s="117"/>
      <c r="B23" s="117"/>
      <c r="G23" s="201"/>
    </row>
    <row r="24" spans="1:8" s="1" customFormat="1">
      <c r="A24" s="117"/>
      <c r="B24" s="117"/>
      <c r="G24" s="201"/>
    </row>
    <row r="25" spans="1:8" s="1" customFormat="1">
      <c r="A25" s="117"/>
      <c r="B25" s="117"/>
      <c r="G25" s="201"/>
    </row>
    <row r="26" spans="1:8" s="1" customFormat="1">
      <c r="A26" s="117"/>
      <c r="B26" s="117"/>
      <c r="G26" s="201"/>
    </row>
    <row r="27" spans="1:8" s="1" customFormat="1">
      <c r="A27" s="117"/>
      <c r="B27" s="117"/>
      <c r="G27" s="201"/>
    </row>
    <row r="28" spans="1:8" s="1" customFormat="1">
      <c r="A28" s="117"/>
      <c r="B28" s="117"/>
      <c r="G28" s="201"/>
    </row>
    <row r="29" spans="1:8" s="1" customFormat="1">
      <c r="A29" s="117"/>
      <c r="B29" s="117"/>
      <c r="G29" s="201"/>
    </row>
    <row r="30" spans="1:8" s="1" customFormat="1">
      <c r="A30" s="117"/>
      <c r="B30" s="117"/>
      <c r="G30" s="201"/>
    </row>
    <row r="31" spans="1:8" s="1" customFormat="1">
      <c r="A31" s="117"/>
      <c r="B31" s="117"/>
      <c r="G31" s="201"/>
    </row>
    <row r="32" spans="1:8" s="1" customFormat="1">
      <c r="A32" s="117"/>
      <c r="B32" s="117"/>
      <c r="G32" s="201"/>
    </row>
    <row r="33" spans="1:7" s="1" customFormat="1">
      <c r="A33" s="117"/>
      <c r="B33" s="117"/>
      <c r="G33" s="201"/>
    </row>
    <row r="34" spans="1:7" s="1" customFormat="1">
      <c r="A34" s="117"/>
      <c r="B34" s="117"/>
      <c r="G34" s="201"/>
    </row>
    <row r="35" spans="1:7" s="1" customFormat="1">
      <c r="A35" s="117"/>
      <c r="B35" s="117"/>
      <c r="G35" s="201"/>
    </row>
    <row r="36" spans="1:7" s="1" customFormat="1">
      <c r="A36" s="117"/>
      <c r="B36" s="117"/>
      <c r="G36" s="201"/>
    </row>
    <row r="37" spans="1:7" s="1" customFormat="1">
      <c r="A37" s="117"/>
      <c r="B37" s="117"/>
      <c r="G37" s="201"/>
    </row>
    <row r="38" spans="1:7" s="1" customFormat="1">
      <c r="A38" s="117"/>
      <c r="B38" s="117"/>
      <c r="G38" s="201"/>
    </row>
    <row r="39" spans="1:7" s="1" customFormat="1">
      <c r="A39" s="117"/>
      <c r="B39" s="117"/>
      <c r="G39" s="201"/>
    </row>
    <row r="40" spans="1:7" s="1" customFormat="1">
      <c r="A40" s="117"/>
      <c r="B40" s="117"/>
      <c r="G40" s="201"/>
    </row>
    <row r="41" spans="1:7" s="1" customFormat="1">
      <c r="A41" s="117"/>
      <c r="B41" s="117"/>
      <c r="G41" s="201"/>
    </row>
    <row r="42" spans="1:7" s="1" customFormat="1">
      <c r="A42" s="117"/>
      <c r="B42" s="117"/>
      <c r="G42" s="201"/>
    </row>
    <row r="43" spans="1:7" s="1" customFormat="1">
      <c r="A43" s="117"/>
      <c r="B43" s="117"/>
      <c r="G43" s="201"/>
    </row>
    <row r="44" spans="1:7" s="1" customFormat="1">
      <c r="A44" s="117"/>
      <c r="B44" s="117"/>
      <c r="G44" s="201"/>
    </row>
    <row r="45" spans="1:7" s="1" customFormat="1">
      <c r="A45" s="117"/>
      <c r="B45" s="117"/>
      <c r="G45" s="201"/>
    </row>
    <row r="46" spans="1:7" s="1" customFormat="1">
      <c r="A46" s="117"/>
      <c r="B46" s="117"/>
      <c r="G46" s="201"/>
    </row>
    <row r="47" spans="1:7" s="1" customFormat="1">
      <c r="A47" s="117"/>
      <c r="B47" s="117"/>
      <c r="G47" s="201"/>
    </row>
    <row r="48" spans="1:7" s="1" customFormat="1">
      <c r="A48" s="117"/>
      <c r="B48" s="117"/>
      <c r="G48" s="201"/>
    </row>
    <row r="49" spans="1:7" s="1" customFormat="1">
      <c r="A49" s="117"/>
      <c r="B49" s="117"/>
      <c r="G49" s="201"/>
    </row>
    <row r="50" spans="1:7" s="1" customFormat="1">
      <c r="A50" s="117"/>
      <c r="B50" s="117"/>
      <c r="G50" s="201"/>
    </row>
    <row r="51" spans="1:7" s="1" customFormat="1">
      <c r="A51" s="117"/>
      <c r="B51" s="117"/>
      <c r="G51" s="201"/>
    </row>
    <row r="52" spans="1:7" s="1" customFormat="1">
      <c r="A52" s="117"/>
      <c r="B52" s="117"/>
      <c r="G52" s="201"/>
    </row>
    <row r="53" spans="1:7" s="1" customFormat="1">
      <c r="A53" s="117"/>
      <c r="B53" s="117"/>
      <c r="G53" s="201"/>
    </row>
    <row r="54" spans="1:7" s="1" customFormat="1">
      <c r="A54" s="117"/>
      <c r="B54" s="117"/>
      <c r="G54" s="201"/>
    </row>
    <row r="55" spans="1:7" s="1" customFormat="1">
      <c r="A55" s="117"/>
      <c r="B55" s="117"/>
      <c r="G55" s="201"/>
    </row>
    <row r="56" spans="1:7" s="1" customFormat="1">
      <c r="A56" s="117"/>
      <c r="B56" s="117"/>
      <c r="G56" s="201"/>
    </row>
    <row r="57" spans="1:7" s="1" customFormat="1">
      <c r="A57" s="117"/>
      <c r="B57" s="117"/>
      <c r="G57" s="201"/>
    </row>
    <row r="58" spans="1:7" s="1" customFormat="1">
      <c r="A58" s="117"/>
      <c r="B58" s="117"/>
      <c r="G58" s="201"/>
    </row>
    <row r="59" spans="1:7" s="1" customFormat="1">
      <c r="A59" s="117"/>
      <c r="B59" s="117"/>
      <c r="G59" s="201"/>
    </row>
    <row r="60" spans="1:7" s="1" customFormat="1">
      <c r="A60" s="117"/>
      <c r="B60" s="117"/>
      <c r="G60" s="201"/>
    </row>
    <row r="61" spans="1:7" s="1" customFormat="1">
      <c r="A61" s="117"/>
      <c r="B61" s="117"/>
      <c r="G61" s="201"/>
    </row>
    <row r="62" spans="1:7" s="1" customFormat="1">
      <c r="A62" s="117"/>
      <c r="B62" s="117"/>
      <c r="G62" s="201"/>
    </row>
    <row r="63" spans="1:7" s="1" customFormat="1">
      <c r="A63" s="117"/>
      <c r="B63" s="117"/>
      <c r="G63" s="201"/>
    </row>
    <row r="64" spans="1:7" s="1" customFormat="1">
      <c r="A64" s="117"/>
      <c r="B64" s="117"/>
      <c r="G64" s="201"/>
    </row>
    <row r="65" spans="1:7" s="1" customFormat="1">
      <c r="A65" s="117"/>
      <c r="B65" s="117"/>
      <c r="G65" s="201"/>
    </row>
    <row r="66" spans="1:7" s="1" customFormat="1">
      <c r="A66" s="117"/>
      <c r="B66" s="117"/>
      <c r="G66" s="201"/>
    </row>
    <row r="67" spans="1:7" s="1" customFormat="1">
      <c r="A67" s="117"/>
      <c r="B67" s="117"/>
      <c r="G67" s="201"/>
    </row>
    <row r="68" spans="1:7" s="1" customFormat="1">
      <c r="A68" s="117"/>
      <c r="B68" s="117"/>
      <c r="G68" s="201"/>
    </row>
    <row r="69" spans="1:7" s="1" customFormat="1">
      <c r="A69" s="117"/>
      <c r="B69" s="117"/>
      <c r="G69" s="201"/>
    </row>
    <row r="70" spans="1:7" s="1" customFormat="1">
      <c r="A70" s="117"/>
      <c r="B70" s="117"/>
      <c r="G70" s="201"/>
    </row>
    <row r="71" spans="1:7" s="1" customFormat="1">
      <c r="A71" s="117"/>
      <c r="B71" s="117"/>
      <c r="G71" s="201"/>
    </row>
    <row r="72" spans="1:7" s="1" customFormat="1">
      <c r="A72" s="117"/>
      <c r="B72" s="117"/>
      <c r="G72" s="201"/>
    </row>
    <row r="73" spans="1:7" s="1" customFormat="1">
      <c r="A73" s="117"/>
      <c r="B73" s="117"/>
      <c r="G73" s="201"/>
    </row>
    <row r="74" spans="1:7" s="1" customFormat="1">
      <c r="A74" s="117"/>
      <c r="B74" s="117"/>
      <c r="G74" s="201"/>
    </row>
    <row r="75" spans="1:7" s="1" customFormat="1">
      <c r="A75" s="117"/>
      <c r="B75" s="117"/>
      <c r="G75" s="201"/>
    </row>
    <row r="76" spans="1:7" s="1" customFormat="1">
      <c r="A76" s="117"/>
      <c r="B76" s="117"/>
      <c r="G76" s="201"/>
    </row>
    <row r="77" spans="1:7" s="1" customFormat="1">
      <c r="A77" s="117"/>
      <c r="B77" s="117"/>
      <c r="G77" s="201"/>
    </row>
    <row r="78" spans="1:7" s="1" customFormat="1">
      <c r="A78" s="117"/>
      <c r="B78" s="117"/>
      <c r="G78" s="201"/>
    </row>
    <row r="79" spans="1:7" s="1" customFormat="1">
      <c r="A79" s="117"/>
      <c r="B79" s="117"/>
      <c r="G79" s="201"/>
    </row>
    <row r="80" spans="1:7" s="1" customFormat="1">
      <c r="A80" s="117"/>
      <c r="B80" s="117"/>
      <c r="G80" s="201"/>
    </row>
    <row r="81" spans="1:7" s="1" customFormat="1">
      <c r="A81" s="117"/>
      <c r="B81" s="117"/>
      <c r="G81" s="201"/>
    </row>
    <row r="82" spans="1:7" s="1" customFormat="1">
      <c r="A82" s="117"/>
      <c r="B82" s="117"/>
      <c r="G82" s="201"/>
    </row>
    <row r="83" spans="1:7" s="1" customFormat="1">
      <c r="A83" s="117"/>
      <c r="B83" s="117"/>
      <c r="G83" s="201"/>
    </row>
    <row r="84" spans="1:7" s="1" customFormat="1">
      <c r="A84" s="117"/>
      <c r="B84" s="117"/>
      <c r="G84" s="201"/>
    </row>
    <row r="85" spans="1:7" s="1" customFormat="1">
      <c r="A85" s="117"/>
      <c r="B85" s="117"/>
      <c r="G85" s="201"/>
    </row>
    <row r="86" spans="1:7" s="1" customFormat="1">
      <c r="A86" s="117"/>
      <c r="B86" s="117"/>
      <c r="G86" s="201"/>
    </row>
    <row r="87" spans="1:7" s="1" customFormat="1">
      <c r="A87" s="117"/>
      <c r="B87" s="117"/>
      <c r="G87" s="201"/>
    </row>
    <row r="88" spans="1:7" s="1" customFormat="1">
      <c r="A88" s="117"/>
      <c r="B88" s="117"/>
      <c r="G88" s="201"/>
    </row>
    <row r="89" spans="1:7" s="1" customFormat="1">
      <c r="A89" s="117"/>
      <c r="B89" s="117"/>
      <c r="G89" s="201"/>
    </row>
    <row r="90" spans="1:7" s="1" customFormat="1">
      <c r="A90" s="117"/>
      <c r="B90" s="117"/>
      <c r="G90" s="201"/>
    </row>
    <row r="91" spans="1:7" s="1" customFormat="1">
      <c r="A91" s="117"/>
      <c r="B91" s="117"/>
      <c r="G91" s="201"/>
    </row>
    <row r="92" spans="1:7" s="1" customFormat="1">
      <c r="A92" s="117"/>
      <c r="B92" s="117"/>
      <c r="G92" s="201"/>
    </row>
    <row r="93" spans="1:7" s="1" customFormat="1">
      <c r="A93" s="117"/>
      <c r="B93" s="117"/>
      <c r="G93" s="201"/>
    </row>
    <row r="94" spans="1:7" s="1" customFormat="1">
      <c r="A94" s="117"/>
      <c r="B94" s="117"/>
      <c r="G94" s="201"/>
    </row>
    <row r="95" spans="1:7" s="1" customFormat="1">
      <c r="A95" s="117"/>
      <c r="B95" s="117"/>
      <c r="G95" s="201"/>
    </row>
    <row r="96" spans="1:7" s="1" customFormat="1">
      <c r="A96" s="117"/>
      <c r="B96" s="117"/>
      <c r="G96" s="201"/>
    </row>
    <row r="97" spans="1:7" s="1" customFormat="1">
      <c r="A97" s="117"/>
      <c r="B97" s="117"/>
      <c r="G97" s="201"/>
    </row>
    <row r="98" spans="1:7" s="1" customFormat="1">
      <c r="A98" s="117"/>
      <c r="B98" s="117"/>
      <c r="G98" s="201"/>
    </row>
    <row r="99" spans="1:7" s="1" customFormat="1">
      <c r="A99" s="117"/>
      <c r="B99" s="117"/>
      <c r="G99" s="201"/>
    </row>
    <row r="100" spans="1:7" s="1" customFormat="1">
      <c r="A100" s="117"/>
      <c r="B100" s="117"/>
      <c r="G100" s="201"/>
    </row>
    <row r="101" spans="1:7" s="1" customFormat="1">
      <c r="A101" s="117"/>
      <c r="B101" s="117"/>
      <c r="G101" s="201"/>
    </row>
    <row r="102" spans="1:7" s="1" customFormat="1">
      <c r="A102" s="117"/>
      <c r="B102" s="117"/>
      <c r="G102" s="201"/>
    </row>
    <row r="103" spans="1:7" s="1" customFormat="1">
      <c r="A103" s="117"/>
      <c r="B103" s="117"/>
      <c r="G103" s="201"/>
    </row>
    <row r="104" spans="1:7" s="1" customFormat="1">
      <c r="A104" s="117"/>
      <c r="B104" s="117"/>
      <c r="G104" s="201"/>
    </row>
    <row r="105" spans="1:7" s="1" customFormat="1">
      <c r="A105" s="117"/>
      <c r="B105" s="117"/>
      <c r="G105" s="201"/>
    </row>
    <row r="106" spans="1:7" s="1" customFormat="1">
      <c r="A106" s="117"/>
      <c r="B106" s="117"/>
      <c r="G106" s="201"/>
    </row>
    <row r="107" spans="1:7" s="1" customFormat="1">
      <c r="A107" s="117"/>
      <c r="B107" s="117"/>
      <c r="G107" s="201"/>
    </row>
    <row r="108" spans="1:7" s="1" customFormat="1">
      <c r="A108" s="117"/>
      <c r="B108" s="117"/>
      <c r="G108" s="201"/>
    </row>
    <row r="109" spans="1:7" s="1" customFormat="1">
      <c r="A109" s="117"/>
      <c r="B109" s="117"/>
      <c r="G109" s="201"/>
    </row>
    <row r="110" spans="1:7" s="1" customFormat="1">
      <c r="A110" s="117"/>
      <c r="B110" s="117"/>
      <c r="G110" s="201"/>
    </row>
    <row r="111" spans="1:7" s="1" customFormat="1">
      <c r="A111" s="117"/>
      <c r="B111" s="117"/>
      <c r="G111" s="201"/>
    </row>
    <row r="112" spans="1:7" s="1" customFormat="1">
      <c r="A112" s="117"/>
      <c r="B112" s="117"/>
      <c r="G112" s="201"/>
    </row>
    <row r="113" spans="1:7" s="1" customFormat="1">
      <c r="A113" s="117"/>
      <c r="B113" s="117"/>
      <c r="G113" s="201"/>
    </row>
    <row r="114" spans="1:7" s="1" customFormat="1">
      <c r="A114" s="117"/>
      <c r="B114" s="117"/>
      <c r="G114" s="201"/>
    </row>
    <row r="115" spans="1:7" s="1" customFormat="1">
      <c r="A115" s="117"/>
      <c r="B115" s="117"/>
      <c r="G115" s="201"/>
    </row>
    <row r="116" spans="1:7" s="1" customFormat="1">
      <c r="A116" s="117"/>
      <c r="B116" s="117"/>
      <c r="G116" s="201"/>
    </row>
    <row r="117" spans="1:7" s="1" customFormat="1">
      <c r="A117" s="117"/>
      <c r="B117" s="117"/>
      <c r="G117" s="201"/>
    </row>
    <row r="118" spans="1:7" s="1" customFormat="1">
      <c r="A118" s="117"/>
      <c r="B118" s="117"/>
      <c r="G118" s="201"/>
    </row>
    <row r="119" spans="1:7" s="1" customFormat="1">
      <c r="A119" s="117"/>
      <c r="B119" s="117"/>
      <c r="G119" s="201"/>
    </row>
    <row r="120" spans="1:7" s="1" customFormat="1">
      <c r="A120" s="117"/>
      <c r="B120" s="117"/>
      <c r="G120" s="201"/>
    </row>
    <row r="121" spans="1:7" s="1" customFormat="1">
      <c r="A121" s="117"/>
      <c r="B121" s="117"/>
      <c r="G121" s="201"/>
    </row>
    <row r="122" spans="1:7" s="1" customFormat="1">
      <c r="A122" s="117"/>
      <c r="B122" s="117"/>
      <c r="G122" s="201"/>
    </row>
    <row r="123" spans="1:7" s="1" customFormat="1">
      <c r="A123" s="117"/>
      <c r="B123" s="117"/>
      <c r="G123" s="201"/>
    </row>
    <row r="124" spans="1:7" s="1" customFormat="1">
      <c r="A124" s="117"/>
      <c r="B124" s="117"/>
      <c r="G124" s="201"/>
    </row>
    <row r="125" spans="1:7" s="1" customFormat="1">
      <c r="A125" s="117"/>
      <c r="B125" s="117"/>
      <c r="G125" s="201"/>
    </row>
    <row r="126" spans="1:7" s="1" customFormat="1">
      <c r="A126" s="117"/>
      <c r="B126" s="117"/>
      <c r="G126" s="201"/>
    </row>
    <row r="127" spans="1:7" s="1" customFormat="1">
      <c r="A127" s="117"/>
      <c r="B127" s="117"/>
      <c r="G127" s="201"/>
    </row>
    <row r="128" spans="1:7" s="1" customFormat="1">
      <c r="A128" s="117"/>
      <c r="B128" s="117"/>
      <c r="G128" s="201"/>
    </row>
    <row r="129" spans="1:7" s="1" customFormat="1">
      <c r="A129" s="117"/>
      <c r="B129" s="117"/>
      <c r="G129" s="201"/>
    </row>
    <row r="130" spans="1:7" s="1" customFormat="1">
      <c r="A130" s="117"/>
      <c r="B130" s="117"/>
      <c r="G130" s="201"/>
    </row>
    <row r="131" spans="1:7" s="1" customFormat="1">
      <c r="A131" s="117"/>
      <c r="B131" s="117"/>
      <c r="G131" s="201"/>
    </row>
    <row r="132" spans="1:7" s="1" customFormat="1">
      <c r="A132" s="117"/>
      <c r="B132" s="117"/>
      <c r="G132" s="201"/>
    </row>
    <row r="133" spans="1:7" s="1" customFormat="1">
      <c r="A133" s="117"/>
      <c r="B133" s="117"/>
      <c r="G133" s="201"/>
    </row>
    <row r="134" spans="1:7" s="1" customFormat="1">
      <c r="A134" s="117"/>
      <c r="B134" s="117"/>
      <c r="G134" s="201"/>
    </row>
    <row r="135" spans="1:7" s="1" customFormat="1">
      <c r="A135" s="117"/>
      <c r="B135" s="117"/>
      <c r="G135" s="201"/>
    </row>
    <row r="136" spans="1:7" s="1" customFormat="1">
      <c r="A136" s="117"/>
      <c r="B136" s="117"/>
      <c r="G136" s="201"/>
    </row>
    <row r="137" spans="1:7" s="1" customFormat="1">
      <c r="A137" s="117"/>
      <c r="B137" s="117"/>
      <c r="G137" s="201"/>
    </row>
    <row r="138" spans="1:7" s="1" customFormat="1">
      <c r="A138" s="117"/>
      <c r="B138" s="117"/>
      <c r="G138" s="201"/>
    </row>
    <row r="139" spans="1:7" s="1" customFormat="1">
      <c r="A139" s="117"/>
      <c r="B139" s="117"/>
      <c r="G139" s="201"/>
    </row>
    <row r="140" spans="1:7" s="1" customFormat="1">
      <c r="A140" s="117"/>
      <c r="B140" s="117"/>
      <c r="G140" s="201"/>
    </row>
    <row r="141" spans="1:7" s="1" customFormat="1">
      <c r="A141" s="117"/>
      <c r="B141" s="117"/>
      <c r="G141" s="201"/>
    </row>
    <row r="142" spans="1:7" s="1" customFormat="1">
      <c r="A142" s="117"/>
      <c r="B142" s="117"/>
      <c r="G142" s="201"/>
    </row>
    <row r="143" spans="1:7" s="1" customFormat="1">
      <c r="A143" s="117"/>
      <c r="B143" s="117"/>
      <c r="G143" s="201"/>
    </row>
    <row r="144" spans="1:7" s="1" customFormat="1">
      <c r="A144" s="117"/>
      <c r="B144" s="117"/>
      <c r="G144" s="201"/>
    </row>
    <row r="145" spans="1:7" s="1" customFormat="1">
      <c r="A145" s="117"/>
      <c r="B145" s="117"/>
      <c r="G145" s="201"/>
    </row>
    <row r="146" spans="1:7" s="1" customFormat="1">
      <c r="A146" s="117"/>
      <c r="B146" s="117"/>
      <c r="G146" s="201"/>
    </row>
    <row r="147" spans="1:7" s="1" customFormat="1">
      <c r="A147" s="117"/>
      <c r="B147" s="117"/>
      <c r="G147" s="201"/>
    </row>
    <row r="148" spans="1:7" s="1" customFormat="1">
      <c r="A148" s="117"/>
      <c r="B148" s="117"/>
      <c r="G148" s="201"/>
    </row>
    <row r="149" spans="1:7" s="1" customFormat="1">
      <c r="A149" s="117"/>
      <c r="B149" s="117"/>
      <c r="G149" s="201"/>
    </row>
    <row r="150" spans="1:7" s="1" customFormat="1">
      <c r="A150" s="117"/>
      <c r="B150" s="117"/>
      <c r="G150" s="201"/>
    </row>
    <row r="151" spans="1:7" s="1" customFormat="1">
      <c r="A151" s="117"/>
      <c r="B151" s="117"/>
      <c r="G151" s="201"/>
    </row>
    <row r="152" spans="1:7" s="1" customFormat="1">
      <c r="A152" s="117"/>
      <c r="B152" s="117"/>
      <c r="G152" s="201"/>
    </row>
    <row r="153" spans="1:7" s="1" customFormat="1">
      <c r="A153" s="117"/>
      <c r="B153" s="117"/>
      <c r="G153" s="201"/>
    </row>
    <row r="154" spans="1:7" s="1" customFormat="1">
      <c r="A154" s="117"/>
      <c r="B154" s="117"/>
      <c r="G154" s="201"/>
    </row>
    <row r="155" spans="1:7" s="1" customFormat="1">
      <c r="A155" s="117"/>
      <c r="B155" s="117"/>
      <c r="G155" s="201"/>
    </row>
    <row r="156" spans="1:7" s="1" customFormat="1">
      <c r="A156" s="117"/>
      <c r="B156" s="117"/>
      <c r="G156" s="201"/>
    </row>
    <row r="157" spans="1:7" s="1" customFormat="1">
      <c r="A157" s="117"/>
      <c r="B157" s="117"/>
      <c r="G157" s="201"/>
    </row>
    <row r="158" spans="1:7" s="1" customFormat="1">
      <c r="A158" s="117"/>
      <c r="B158" s="117"/>
      <c r="G158" s="201"/>
    </row>
    <row r="159" spans="1:7" s="1" customFormat="1">
      <c r="A159" s="117"/>
      <c r="B159" s="117"/>
      <c r="G159" s="201"/>
    </row>
    <row r="160" spans="1:7" s="1" customFormat="1">
      <c r="A160" s="117"/>
      <c r="B160" s="117"/>
      <c r="G160" s="201"/>
    </row>
    <row r="161" spans="1:7" s="1" customFormat="1">
      <c r="A161" s="117"/>
      <c r="B161" s="117"/>
      <c r="G161" s="201"/>
    </row>
    <row r="162" spans="1:7" s="1" customFormat="1">
      <c r="A162" s="117"/>
      <c r="B162" s="117"/>
      <c r="G162" s="201"/>
    </row>
    <row r="163" spans="1:7" s="1" customFormat="1">
      <c r="A163" s="117"/>
      <c r="B163" s="117"/>
      <c r="G163" s="201"/>
    </row>
    <row r="164" spans="1:7" s="1" customFormat="1">
      <c r="A164" s="117"/>
      <c r="B164" s="117"/>
      <c r="G164" s="201"/>
    </row>
    <row r="165" spans="1:7" s="1" customFormat="1">
      <c r="A165" s="117"/>
      <c r="B165" s="117"/>
      <c r="G165" s="201"/>
    </row>
    <row r="166" spans="1:7" s="1" customFormat="1">
      <c r="A166" s="117"/>
      <c r="B166" s="117"/>
      <c r="G166" s="201"/>
    </row>
    <row r="167" spans="1:7" s="1" customFormat="1">
      <c r="A167" s="117"/>
      <c r="B167" s="117"/>
      <c r="G167" s="201"/>
    </row>
    <row r="168" spans="1:7" s="1" customFormat="1">
      <c r="A168" s="117"/>
      <c r="B168" s="117"/>
      <c r="G168" s="201"/>
    </row>
    <row r="169" spans="1:7" s="1" customFormat="1">
      <c r="A169" s="117"/>
      <c r="B169" s="117"/>
      <c r="G169" s="201"/>
    </row>
    <row r="170" spans="1:7" s="1" customFormat="1">
      <c r="A170" s="117"/>
      <c r="B170" s="117"/>
      <c r="G170" s="201"/>
    </row>
    <row r="171" spans="1:7" s="1" customFormat="1">
      <c r="A171" s="117"/>
      <c r="B171" s="117"/>
      <c r="G171" s="201"/>
    </row>
    <row r="172" spans="1:7" s="1" customFormat="1">
      <c r="A172" s="117"/>
      <c r="B172" s="117"/>
      <c r="G172" s="201"/>
    </row>
    <row r="173" spans="1:7" s="1" customFormat="1">
      <c r="A173" s="117"/>
      <c r="B173" s="117"/>
      <c r="G173" s="201"/>
    </row>
    <row r="174" spans="1:7" s="1" customFormat="1">
      <c r="A174" s="117"/>
      <c r="B174" s="117"/>
      <c r="G174" s="201"/>
    </row>
    <row r="175" spans="1:7" s="1" customFormat="1">
      <c r="A175" s="117"/>
      <c r="B175" s="117"/>
      <c r="G175" s="201"/>
    </row>
    <row r="176" spans="1:7" s="1" customFormat="1">
      <c r="A176" s="117"/>
      <c r="B176" s="117"/>
      <c r="G176" s="201"/>
    </row>
    <row r="177" spans="1:7" s="1" customFormat="1">
      <c r="A177" s="117"/>
      <c r="B177" s="117"/>
      <c r="G177" s="201"/>
    </row>
    <row r="178" spans="1:7" s="1" customFormat="1">
      <c r="A178" s="117"/>
      <c r="B178" s="117"/>
      <c r="G178" s="201"/>
    </row>
    <row r="179" spans="1:7" s="1" customFormat="1">
      <c r="A179" s="117"/>
      <c r="B179" s="117"/>
      <c r="G179" s="201"/>
    </row>
    <row r="180" spans="1:7" s="1" customFormat="1">
      <c r="A180" s="117"/>
      <c r="B180" s="117"/>
      <c r="G180" s="201"/>
    </row>
    <row r="181" spans="1:7" s="1" customFormat="1">
      <c r="A181" s="117"/>
      <c r="B181" s="117"/>
      <c r="G181" s="201"/>
    </row>
    <row r="182" spans="1:7" s="1" customFormat="1">
      <c r="A182" s="117"/>
      <c r="B182" s="117"/>
      <c r="G182" s="201"/>
    </row>
    <row r="183" spans="1:7" s="1" customFormat="1">
      <c r="A183" s="117"/>
      <c r="B183" s="117"/>
      <c r="G183" s="201"/>
    </row>
    <row r="184" spans="1:7" s="1" customFormat="1">
      <c r="A184" s="117"/>
      <c r="B184" s="117"/>
      <c r="G184" s="201"/>
    </row>
    <row r="185" spans="1:7" s="1" customFormat="1">
      <c r="A185" s="117"/>
      <c r="B185" s="117"/>
      <c r="G185" s="201"/>
    </row>
    <row r="186" spans="1:7" s="1" customFormat="1">
      <c r="A186" s="117"/>
      <c r="B186" s="117"/>
      <c r="G186" s="201"/>
    </row>
    <row r="187" spans="1:7" s="1" customFormat="1">
      <c r="A187" s="117"/>
      <c r="B187" s="117"/>
      <c r="G187" s="201"/>
    </row>
    <row r="188" spans="1:7" s="1" customFormat="1">
      <c r="A188" s="117"/>
      <c r="B188" s="117"/>
      <c r="G188" s="201"/>
    </row>
    <row r="189" spans="1:7" s="1" customFormat="1">
      <c r="A189" s="117"/>
      <c r="B189" s="117"/>
      <c r="G189" s="201"/>
    </row>
    <row r="190" spans="1:7" s="1" customFormat="1">
      <c r="A190" s="117"/>
      <c r="B190" s="117"/>
      <c r="G190" s="201"/>
    </row>
    <row r="191" spans="1:7" s="1" customFormat="1">
      <c r="A191" s="117"/>
      <c r="B191" s="117"/>
      <c r="G191" s="201"/>
    </row>
    <row r="192" spans="1:7" s="1" customFormat="1">
      <c r="A192" s="117"/>
      <c r="B192" s="117"/>
      <c r="G192" s="201"/>
    </row>
    <row r="193" spans="1:7" s="1" customFormat="1">
      <c r="A193" s="117"/>
      <c r="B193" s="117"/>
      <c r="G193" s="201"/>
    </row>
    <row r="194" spans="1:7" s="1" customFormat="1">
      <c r="A194" s="117"/>
      <c r="B194" s="117"/>
      <c r="G194" s="201"/>
    </row>
    <row r="195" spans="1:7" s="1" customFormat="1">
      <c r="A195" s="117"/>
      <c r="B195" s="117"/>
      <c r="G195" s="201"/>
    </row>
    <row r="196" spans="1:7" s="1" customFormat="1">
      <c r="A196" s="117"/>
      <c r="B196" s="117"/>
      <c r="G196" s="201"/>
    </row>
    <row r="197" spans="1:7" s="1" customFormat="1">
      <c r="A197" s="117"/>
      <c r="B197" s="117"/>
      <c r="G197" s="201"/>
    </row>
    <row r="198" spans="1:7" s="1" customFormat="1">
      <c r="A198" s="117"/>
      <c r="B198" s="117"/>
      <c r="G198" s="201"/>
    </row>
    <row r="199" spans="1:7" s="1" customFormat="1">
      <c r="A199" s="117"/>
      <c r="B199" s="117"/>
      <c r="G199" s="201"/>
    </row>
    <row r="200" spans="1:7" s="1" customFormat="1">
      <c r="A200" s="117"/>
      <c r="B200" s="117"/>
      <c r="G200" s="201"/>
    </row>
    <row r="201" spans="1:7" s="1" customFormat="1">
      <c r="A201" s="117"/>
      <c r="B201" s="117"/>
      <c r="G201" s="201"/>
    </row>
    <row r="202" spans="1:7" s="1" customFormat="1">
      <c r="A202" s="117"/>
      <c r="B202" s="117"/>
      <c r="G202" s="201"/>
    </row>
    <row r="203" spans="1:7" s="1" customFormat="1">
      <c r="A203" s="117"/>
      <c r="B203" s="117"/>
      <c r="G203" s="201"/>
    </row>
    <row r="204" spans="1:7" s="1" customFormat="1">
      <c r="A204" s="117"/>
      <c r="B204" s="117"/>
      <c r="G204" s="201"/>
    </row>
    <row r="205" spans="1:7" s="1" customFormat="1">
      <c r="A205" s="117"/>
      <c r="B205" s="117"/>
      <c r="G205" s="201"/>
    </row>
    <row r="206" spans="1:7" s="1" customFormat="1">
      <c r="A206" s="117"/>
      <c r="B206" s="117"/>
      <c r="G206" s="201"/>
    </row>
    <row r="207" spans="1:7" s="1" customFormat="1">
      <c r="A207" s="117"/>
      <c r="B207" s="117"/>
      <c r="G207" s="201"/>
    </row>
    <row r="208" spans="1:7" s="1" customFormat="1">
      <c r="A208" s="117"/>
      <c r="B208" s="117"/>
      <c r="G208" s="201"/>
    </row>
    <row r="209" spans="1:7" s="1" customFormat="1">
      <c r="A209" s="117"/>
      <c r="B209" s="117"/>
      <c r="G209" s="201"/>
    </row>
    <row r="210" spans="1:7" s="1" customFormat="1">
      <c r="A210" s="117"/>
      <c r="B210" s="117"/>
      <c r="G210" s="201"/>
    </row>
    <row r="211" spans="1:7" s="1" customFormat="1">
      <c r="A211" s="117"/>
      <c r="B211" s="117"/>
      <c r="G211" s="201"/>
    </row>
  </sheetData>
  <mergeCells count="3">
    <mergeCell ref="A1:H1"/>
    <mergeCell ref="A2:C2"/>
    <mergeCell ref="A3:C3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573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1"/>
  <sheetViews>
    <sheetView zoomScaleNormal="100" workbookViewId="0">
      <selection activeCell="C26" sqref="C26"/>
    </sheetView>
  </sheetViews>
  <sheetFormatPr defaultRowHeight="12.75"/>
  <cols>
    <col min="1" max="1" width="7.5703125" style="117" customWidth="1"/>
    <col min="2" max="2" width="56.140625" style="1" customWidth="1"/>
    <col min="3" max="3" width="14.140625" style="2" customWidth="1"/>
    <col min="4" max="4" width="13.5703125" style="2" customWidth="1"/>
    <col min="5" max="5" width="8.140625" style="2" customWidth="1"/>
    <col min="6" max="6" width="8" customWidth="1"/>
    <col min="7" max="8" width="15" customWidth="1"/>
    <col min="9" max="9" width="13.140625" customWidth="1"/>
    <col min="10" max="10" width="13.28515625" customWidth="1"/>
    <col min="11" max="11" width="15.140625" customWidth="1"/>
    <col min="12" max="12" width="9.42578125" bestFit="1" customWidth="1"/>
  </cols>
  <sheetData>
    <row r="1" spans="1:9" ht="30" customHeight="1">
      <c r="A1" s="364" t="s">
        <v>187</v>
      </c>
      <c r="B1" s="359"/>
      <c r="C1" s="359"/>
      <c r="D1" s="359"/>
      <c r="E1" s="359"/>
    </row>
    <row r="2" spans="1:9" ht="27.75" customHeight="1">
      <c r="A2" s="365" t="s">
        <v>245</v>
      </c>
      <c r="B2" s="366"/>
      <c r="C2" s="195" t="s">
        <v>265</v>
      </c>
      <c r="D2" s="195" t="s">
        <v>266</v>
      </c>
      <c r="E2" s="196" t="s">
        <v>246</v>
      </c>
      <c r="F2" s="103"/>
      <c r="G2" s="103"/>
      <c r="H2" s="103"/>
      <c r="I2" s="103"/>
    </row>
    <row r="3" spans="1:9" ht="12.75" customHeight="1">
      <c r="A3" s="367" t="s">
        <v>249</v>
      </c>
      <c r="B3" s="368"/>
      <c r="C3" s="197">
        <v>2</v>
      </c>
      <c r="D3" s="197">
        <v>3</v>
      </c>
      <c r="E3" s="198" t="s">
        <v>250</v>
      </c>
      <c r="F3" s="103"/>
      <c r="G3" s="103"/>
      <c r="H3" s="103"/>
      <c r="I3" s="103"/>
    </row>
    <row r="4" spans="1:9" ht="22.9" customHeight="1">
      <c r="A4" s="116" t="s">
        <v>190</v>
      </c>
      <c r="B4" s="55" t="s">
        <v>110</v>
      </c>
      <c r="C4" s="56">
        <f>C5+C81+C94+C104+C194+C216</f>
        <v>3544450000</v>
      </c>
      <c r="D4" s="56">
        <f>D5+D81+D94+D104+D194+D216</f>
        <v>2851728166.6800003</v>
      </c>
      <c r="E4" s="52">
        <f>D4/C4*100</f>
        <v>80.456154457814336</v>
      </c>
      <c r="F4" s="44"/>
      <c r="G4" s="42"/>
      <c r="H4" s="315">
        <f>'rashodi-opći dio'!E4+'rashodi-opći dio'!E68+'račun financiranja'!E12</f>
        <v>3544450000</v>
      </c>
      <c r="I4" s="315">
        <f>'rashodi-opći dio'!F4+'rashodi-opći dio'!F68+'račun financiranja'!F12</f>
        <v>2851728166.7799997</v>
      </c>
    </row>
    <row r="5" spans="1:9" ht="20.25" customHeight="1">
      <c r="A5" s="57">
        <v>100</v>
      </c>
      <c r="B5" s="58" t="s">
        <v>111</v>
      </c>
      <c r="C5" s="46">
        <f>C7+C52+C61+C69+C74</f>
        <v>266561100</v>
      </c>
      <c r="D5" s="46">
        <f>D7+D52+D61+D69+D74</f>
        <v>-197347758.81000006</v>
      </c>
      <c r="E5" s="52">
        <f t="shared" ref="E5:E69" si="0">D5/C5*100</f>
        <v>-74.034718047757181</v>
      </c>
      <c r="F5" s="44"/>
      <c r="G5" s="108"/>
      <c r="H5" s="316">
        <f>C4-H4</f>
        <v>0</v>
      </c>
      <c r="I5" s="316">
        <f>D4-I4</f>
        <v>-9.9999427795410156E-2</v>
      </c>
    </row>
    <row r="6" spans="1:9">
      <c r="C6" s="56"/>
      <c r="D6" s="56"/>
      <c r="E6" s="52"/>
      <c r="F6" s="44"/>
      <c r="G6" s="108"/>
      <c r="H6" s="108"/>
      <c r="I6" s="108"/>
    </row>
    <row r="7" spans="1:9">
      <c r="A7" s="118" t="s">
        <v>112</v>
      </c>
      <c r="B7" s="59" t="s">
        <v>113</v>
      </c>
      <c r="C7" s="56">
        <f>C8+C16+C42+C48</f>
        <v>249746100</v>
      </c>
      <c r="D7" s="56">
        <f>D8+D16+D42+D48</f>
        <v>-213020533.05000004</v>
      </c>
      <c r="E7" s="52">
        <f t="shared" si="0"/>
        <v>-85.294838658141231</v>
      </c>
      <c r="F7" s="44"/>
      <c r="G7" s="44"/>
      <c r="H7" s="44"/>
      <c r="I7" s="71"/>
    </row>
    <row r="8" spans="1:9">
      <c r="A8" s="119">
        <v>31</v>
      </c>
      <c r="B8" s="59" t="s">
        <v>42</v>
      </c>
      <c r="C8" s="56">
        <f>C9+C11+C13</f>
        <v>97479400</v>
      </c>
      <c r="D8" s="56">
        <f>D9+D11+D13</f>
        <v>98032541.890000001</v>
      </c>
      <c r="E8" s="52">
        <f t="shared" si="0"/>
        <v>100.5674449063084</v>
      </c>
      <c r="F8" s="44"/>
      <c r="G8" s="44"/>
      <c r="H8" s="44"/>
      <c r="I8" s="71"/>
    </row>
    <row r="9" spans="1:9">
      <c r="A9" s="119">
        <v>311</v>
      </c>
      <c r="B9" s="59" t="s">
        <v>209</v>
      </c>
      <c r="C9" s="56">
        <f>C10</f>
        <v>81209100</v>
      </c>
      <c r="D9" s="56">
        <f>D10</f>
        <v>81675652.25</v>
      </c>
      <c r="E9" s="52">
        <f t="shared" si="0"/>
        <v>100.5745073520086</v>
      </c>
      <c r="F9" s="44"/>
      <c r="G9" s="44"/>
      <c r="H9" s="44"/>
      <c r="I9" s="71"/>
    </row>
    <row r="10" spans="1:9">
      <c r="A10" s="120">
        <v>3111</v>
      </c>
      <c r="B10" s="60" t="s">
        <v>163</v>
      </c>
      <c r="C10" s="250">
        <f>'rashodi-opći dio'!E7</f>
        <v>81209100</v>
      </c>
      <c r="D10" s="69">
        <f>'rashodi-opći dio'!F7</f>
        <v>81675652.25</v>
      </c>
      <c r="E10" s="221">
        <f t="shared" si="0"/>
        <v>100.5745073520086</v>
      </c>
      <c r="F10" s="51"/>
      <c r="G10" s="51"/>
      <c r="H10" s="51"/>
      <c r="I10" s="51"/>
    </row>
    <row r="11" spans="1:9">
      <c r="A11" s="115">
        <v>312</v>
      </c>
      <c r="B11" s="59" t="s">
        <v>43</v>
      </c>
      <c r="C11" s="56">
        <f>C12</f>
        <v>2302200</v>
      </c>
      <c r="D11" s="56">
        <f>D12</f>
        <v>2308604</v>
      </c>
      <c r="E11" s="52">
        <f t="shared" si="0"/>
        <v>100.27816870819217</v>
      </c>
      <c r="F11" s="51"/>
      <c r="G11" s="51"/>
      <c r="H11" s="51"/>
      <c r="I11" s="51"/>
    </row>
    <row r="12" spans="1:9">
      <c r="A12" s="120">
        <v>3121</v>
      </c>
      <c r="B12" s="60" t="s">
        <v>114</v>
      </c>
      <c r="C12" s="250">
        <f>'rashodi-opći dio'!E9</f>
        <v>2302200</v>
      </c>
      <c r="D12" s="69">
        <f>'rashodi-opći dio'!F9</f>
        <v>2308604</v>
      </c>
      <c r="E12" s="221">
        <f t="shared" si="0"/>
        <v>100.27816870819217</v>
      </c>
      <c r="F12" s="51"/>
      <c r="G12" s="51"/>
      <c r="H12" s="51"/>
      <c r="I12" s="51"/>
    </row>
    <row r="13" spans="1:9">
      <c r="A13" s="115">
        <v>313</v>
      </c>
      <c r="B13" s="59" t="s">
        <v>213</v>
      </c>
      <c r="C13" s="56">
        <f>SUM(C14:C15)</f>
        <v>13968100</v>
      </c>
      <c r="D13" s="56">
        <f>SUM(D14:D15)</f>
        <v>14048285.639999999</v>
      </c>
      <c r="E13" s="52">
        <f t="shared" si="0"/>
        <v>100.57406261409926</v>
      </c>
      <c r="F13" s="51"/>
      <c r="G13" s="51"/>
      <c r="H13" s="51"/>
      <c r="I13" s="51"/>
    </row>
    <row r="14" spans="1:9">
      <c r="A14" s="120">
        <v>3132</v>
      </c>
      <c r="B14" s="60" t="s">
        <v>164</v>
      </c>
      <c r="C14" s="250">
        <f>'rashodi-opći dio'!E11</f>
        <v>12587500</v>
      </c>
      <c r="D14" s="69">
        <f>'rashodi-opći dio'!F11</f>
        <v>12659784.789999999</v>
      </c>
      <c r="E14" s="221">
        <f t="shared" si="0"/>
        <v>100.574258510427</v>
      </c>
      <c r="F14" s="51"/>
      <c r="G14" s="51"/>
      <c r="H14" s="51"/>
      <c r="I14" s="51"/>
    </row>
    <row r="15" spans="1:9">
      <c r="A15" s="120">
        <v>3133</v>
      </c>
      <c r="B15" s="60" t="s">
        <v>115</v>
      </c>
      <c r="C15" s="250">
        <f>'rashodi-opći dio'!E12</f>
        <v>1380600</v>
      </c>
      <c r="D15" s="69">
        <f>'rashodi-opći dio'!F12</f>
        <v>1388500.85</v>
      </c>
      <c r="E15" s="221">
        <f t="shared" si="0"/>
        <v>100.57227654642908</v>
      </c>
      <c r="F15" s="51"/>
      <c r="G15" s="51"/>
      <c r="H15" s="51"/>
      <c r="I15" s="51"/>
    </row>
    <row r="16" spans="1:9">
      <c r="A16" s="115">
        <v>32</v>
      </c>
      <c r="B16" s="142" t="s">
        <v>1</v>
      </c>
      <c r="C16" s="56">
        <f>C17+C21+C26+C35</f>
        <v>126171700</v>
      </c>
      <c r="D16" s="56">
        <f>D17+D21+D26+D35</f>
        <v>-350773020.27000004</v>
      </c>
      <c r="E16" s="52">
        <f t="shared" si="0"/>
        <v>-278.01243881948176</v>
      </c>
      <c r="F16" s="51"/>
      <c r="G16" s="51"/>
      <c r="H16" s="51"/>
      <c r="I16" s="51"/>
    </row>
    <row r="17" spans="1:9">
      <c r="A17" s="115">
        <v>321</v>
      </c>
      <c r="B17" s="59" t="s">
        <v>4</v>
      </c>
      <c r="C17" s="56">
        <f>SUM(C18:C20)</f>
        <v>3638700</v>
      </c>
      <c r="D17" s="56">
        <f>SUM(D18:D20)</f>
        <v>3245148.83</v>
      </c>
      <c r="E17" s="52">
        <f t="shared" si="0"/>
        <v>89.184291917443048</v>
      </c>
      <c r="F17" s="51"/>
      <c r="G17" s="51"/>
      <c r="H17" s="51"/>
      <c r="I17" s="51"/>
    </row>
    <row r="18" spans="1:9">
      <c r="A18" s="120">
        <v>3211</v>
      </c>
      <c r="B18" s="62" t="s">
        <v>165</v>
      </c>
      <c r="C18" s="250">
        <f>'rashodi-opći dio'!E15</f>
        <v>810000</v>
      </c>
      <c r="D18" s="69">
        <f>'rashodi-opći dio'!F15</f>
        <v>816819.16</v>
      </c>
      <c r="E18" s="221">
        <f t="shared" si="0"/>
        <v>100.84187160493828</v>
      </c>
      <c r="F18" s="51"/>
      <c r="G18" s="51"/>
      <c r="H18" s="51"/>
      <c r="I18" s="51"/>
    </row>
    <row r="19" spans="1:9">
      <c r="A19" s="120">
        <v>3212</v>
      </c>
      <c r="B19" s="62" t="s">
        <v>166</v>
      </c>
      <c r="C19" s="250">
        <f>'rashodi-opći dio'!E16</f>
        <v>2186700</v>
      </c>
      <c r="D19" s="69">
        <f>'rashodi-opći dio'!F16</f>
        <v>2042117.11</v>
      </c>
      <c r="E19" s="221">
        <f t="shared" si="0"/>
        <v>93.388078382951491</v>
      </c>
      <c r="F19" s="51"/>
      <c r="G19" s="51"/>
      <c r="H19" s="51"/>
      <c r="I19" s="51"/>
    </row>
    <row r="20" spans="1:9">
      <c r="A20" s="121" t="s">
        <v>3</v>
      </c>
      <c r="B20" s="63" t="s">
        <v>167</v>
      </c>
      <c r="C20" s="250">
        <f>'rashodi-opći dio'!E17</f>
        <v>642000</v>
      </c>
      <c r="D20" s="69">
        <f>'rashodi-opći dio'!F17</f>
        <v>386212.56</v>
      </c>
      <c r="E20" s="221">
        <f t="shared" si="0"/>
        <v>60.15771962616823</v>
      </c>
      <c r="F20" s="51"/>
      <c r="G20" s="51"/>
      <c r="H20" s="51"/>
      <c r="I20" s="51"/>
    </row>
    <row r="21" spans="1:9">
      <c r="A21" s="115">
        <v>322</v>
      </c>
      <c r="B21" s="59" t="s">
        <v>44</v>
      </c>
      <c r="C21" s="56">
        <f>SUM(C22:C25)</f>
        <v>14870000</v>
      </c>
      <c r="D21" s="56">
        <f>SUM(D22:D25)</f>
        <v>13464871.079999998</v>
      </c>
      <c r="E21" s="52">
        <f t="shared" si="0"/>
        <v>90.55057888365836</v>
      </c>
      <c r="F21" s="51"/>
      <c r="G21" s="51"/>
      <c r="H21" s="51"/>
      <c r="I21" s="51"/>
    </row>
    <row r="22" spans="1:9">
      <c r="A22" s="121">
        <v>3221</v>
      </c>
      <c r="B22" s="60" t="s">
        <v>116</v>
      </c>
      <c r="C22" s="250">
        <f>'rashodi-opći dio'!E19</f>
        <v>1700000</v>
      </c>
      <c r="D22" s="69">
        <f>'rashodi-opći dio'!F19</f>
        <v>1261418.92</v>
      </c>
      <c r="E22" s="221">
        <f t="shared" si="0"/>
        <v>74.201112941176461</v>
      </c>
      <c r="F22" s="51"/>
      <c r="G22" s="51"/>
      <c r="H22" s="51"/>
      <c r="I22" s="51"/>
    </row>
    <row r="23" spans="1:9">
      <c r="A23" s="121">
        <v>3223</v>
      </c>
      <c r="B23" s="60" t="s">
        <v>168</v>
      </c>
      <c r="C23" s="250">
        <f>'rashodi-opći dio'!E20</f>
        <v>12640000</v>
      </c>
      <c r="D23" s="69">
        <f>'rashodi-opći dio'!F20</f>
        <v>11972483.119999999</v>
      </c>
      <c r="E23" s="221">
        <f t="shared" si="0"/>
        <v>94.719012025316445</v>
      </c>
      <c r="F23" s="51"/>
      <c r="G23" s="51"/>
      <c r="H23" s="51"/>
    </row>
    <row r="24" spans="1:9">
      <c r="A24" s="121" t="s">
        <v>5</v>
      </c>
      <c r="B24" s="143" t="s">
        <v>214</v>
      </c>
      <c r="C24" s="250">
        <f>'rashodi-opći dio'!E21</f>
        <v>340000</v>
      </c>
      <c r="D24" s="69">
        <f>'rashodi-opći dio'!F21</f>
        <v>214546</v>
      </c>
      <c r="E24" s="221">
        <f t="shared" si="0"/>
        <v>63.10176470588236</v>
      </c>
      <c r="F24" s="51"/>
      <c r="G24" s="51"/>
      <c r="H24" s="51"/>
    </row>
    <row r="25" spans="1:9">
      <c r="A25" s="121">
        <v>3227</v>
      </c>
      <c r="B25" s="61" t="s">
        <v>215</v>
      </c>
      <c r="C25" s="250">
        <f>'rashodi-opći dio'!E22</f>
        <v>190000</v>
      </c>
      <c r="D25" s="69">
        <f>'rashodi-opći dio'!F22</f>
        <v>16423.04</v>
      </c>
      <c r="E25" s="221">
        <f t="shared" si="0"/>
        <v>8.6437052631578961</v>
      </c>
      <c r="F25" s="51"/>
      <c r="G25" s="51"/>
      <c r="H25" s="51"/>
    </row>
    <row r="26" spans="1:9">
      <c r="A26" s="115">
        <v>323</v>
      </c>
      <c r="B26" s="59" t="s">
        <v>6</v>
      </c>
      <c r="C26" s="56">
        <f>SUM(C27:C34)</f>
        <v>103950000</v>
      </c>
      <c r="D26" s="56">
        <f>SUM(D27:D34)</f>
        <v>-377507965.19000006</v>
      </c>
      <c r="E26" s="52">
        <f t="shared" si="0"/>
        <v>-363.16302567580573</v>
      </c>
      <c r="F26" s="51"/>
      <c r="G26" s="51"/>
      <c r="H26" s="51"/>
    </row>
    <row r="27" spans="1:9">
      <c r="A27" s="122">
        <v>3231</v>
      </c>
      <c r="B27" s="60" t="s">
        <v>169</v>
      </c>
      <c r="C27" s="250">
        <f>'rashodi-opći dio'!E24</f>
        <v>4389000</v>
      </c>
      <c r="D27" s="69">
        <f>'rashodi-opći dio'!F24</f>
        <v>4398184.96</v>
      </c>
      <c r="E27" s="221">
        <f t="shared" si="0"/>
        <v>100.20927227158806</v>
      </c>
      <c r="F27" s="51"/>
      <c r="G27" s="51"/>
      <c r="H27" s="51"/>
    </row>
    <row r="28" spans="1:9">
      <c r="A28" s="122">
        <v>3232</v>
      </c>
      <c r="B28" s="64" t="s">
        <v>7</v>
      </c>
      <c r="C28" s="250">
        <f>'rashodi-opći dio'!E25-'rashodi-opći dio'!E26-'rashodi-opći dio'!E28</f>
        <v>82513000</v>
      </c>
      <c r="D28" s="69">
        <f>'rashodi-opći dio'!F25-'rashodi-opći dio'!F26-'rashodi-opći dio'!F28</f>
        <v>-395805527.5</v>
      </c>
      <c r="E28" s="221">
        <f t="shared" si="0"/>
        <v>-479.68868844909281</v>
      </c>
      <c r="F28" s="51"/>
      <c r="G28" s="51"/>
      <c r="H28" s="51"/>
    </row>
    <row r="29" spans="1:9">
      <c r="A29" s="122">
        <v>3233</v>
      </c>
      <c r="B29" s="62" t="s">
        <v>170</v>
      </c>
      <c r="C29" s="250">
        <f>'rashodi-opći dio'!E31</f>
        <v>1843000</v>
      </c>
      <c r="D29" s="69">
        <f>'rashodi-opći dio'!F31</f>
        <v>1085081.6100000001</v>
      </c>
      <c r="E29" s="221">
        <f t="shared" si="0"/>
        <v>58.875833423765599</v>
      </c>
      <c r="F29" s="51"/>
      <c r="G29" s="51"/>
      <c r="H29" s="51"/>
    </row>
    <row r="30" spans="1:9">
      <c r="A30" s="122">
        <v>3234</v>
      </c>
      <c r="B30" s="62" t="s">
        <v>117</v>
      </c>
      <c r="C30" s="250">
        <f>'rashodi-opći dio'!E32</f>
        <v>6230000</v>
      </c>
      <c r="D30" s="69">
        <f>'rashodi-opći dio'!F32</f>
        <v>6461823.0999999996</v>
      </c>
      <c r="E30" s="221">
        <f t="shared" si="0"/>
        <v>103.72107704654896</v>
      </c>
      <c r="F30" s="51"/>
      <c r="G30" s="51"/>
      <c r="H30" s="51"/>
    </row>
    <row r="31" spans="1:9">
      <c r="A31" s="122">
        <v>3235</v>
      </c>
      <c r="B31" s="62" t="s">
        <v>118</v>
      </c>
      <c r="C31" s="250">
        <f>'rashodi-opći dio'!E33</f>
        <v>2850000</v>
      </c>
      <c r="D31" s="69">
        <f>'rashodi-opći dio'!F33</f>
        <v>2856069.95</v>
      </c>
      <c r="E31" s="221">
        <f t="shared" si="0"/>
        <v>100.21298070175439</v>
      </c>
      <c r="F31" s="51"/>
      <c r="G31" s="51"/>
      <c r="H31" s="51"/>
    </row>
    <row r="32" spans="1:9">
      <c r="A32" s="122">
        <v>3236</v>
      </c>
      <c r="B32" s="62" t="s">
        <v>171</v>
      </c>
      <c r="C32" s="250">
        <f>'rashodi-opći dio'!E34</f>
        <v>1100000</v>
      </c>
      <c r="D32" s="69">
        <f>'rashodi-opći dio'!F34</f>
        <v>717573.77</v>
      </c>
      <c r="E32" s="221">
        <f t="shared" si="0"/>
        <v>65.233979090909088</v>
      </c>
      <c r="F32" s="51"/>
      <c r="G32" s="51"/>
      <c r="H32" s="51"/>
    </row>
    <row r="33" spans="1:8">
      <c r="A33" s="122">
        <v>3237</v>
      </c>
      <c r="B33" s="64" t="s">
        <v>172</v>
      </c>
      <c r="C33" s="250">
        <f>'rashodi-opći dio'!E35-'rashodi-opći dio'!E36</f>
        <v>2908000</v>
      </c>
      <c r="D33" s="69">
        <f>'rashodi-opći dio'!F35-'rashodi-opći dio'!F36</f>
        <v>1431576.8299999996</v>
      </c>
      <c r="E33" s="221">
        <f t="shared" si="0"/>
        <v>49.228914374140288</v>
      </c>
      <c r="F33" s="51"/>
      <c r="G33" s="51"/>
      <c r="H33" s="51"/>
    </row>
    <row r="34" spans="1:8">
      <c r="A34" s="122">
        <v>3239</v>
      </c>
      <c r="B34" s="64" t="s">
        <v>173</v>
      </c>
      <c r="C34" s="250">
        <f>'rashodi-opći dio'!E39</f>
        <v>2117000</v>
      </c>
      <c r="D34" s="69">
        <f>'rashodi-opći dio'!F39</f>
        <v>1347252.09</v>
      </c>
      <c r="E34" s="221">
        <f t="shared" si="0"/>
        <v>63.63968304204063</v>
      </c>
      <c r="F34" s="51"/>
      <c r="G34" s="51"/>
      <c r="H34" s="51"/>
    </row>
    <row r="35" spans="1:8">
      <c r="A35" s="115">
        <v>329</v>
      </c>
      <c r="B35" s="59" t="s">
        <v>46</v>
      </c>
      <c r="C35" s="56">
        <f>SUM(C36:C41)</f>
        <v>3713000</v>
      </c>
      <c r="D35" s="56">
        <f>SUM(D36:D41)</f>
        <v>10024925.01</v>
      </c>
      <c r="E35" s="52">
        <f t="shared" si="0"/>
        <v>269.99528709938056</v>
      </c>
      <c r="F35" s="51"/>
      <c r="G35" s="51"/>
      <c r="H35" s="51"/>
    </row>
    <row r="36" spans="1:8">
      <c r="A36" s="122">
        <v>3291</v>
      </c>
      <c r="B36" s="65" t="s">
        <v>174</v>
      </c>
      <c r="C36" s="250">
        <f>'rashodi-opći dio'!E41</f>
        <v>360000</v>
      </c>
      <c r="D36" s="69">
        <f>'rashodi-opći dio'!F41</f>
        <v>344872.22</v>
      </c>
      <c r="E36" s="221">
        <f t="shared" si="0"/>
        <v>95.79783888888889</v>
      </c>
      <c r="F36" s="51"/>
      <c r="G36" s="51"/>
      <c r="H36" s="51"/>
    </row>
    <row r="37" spans="1:8">
      <c r="A37" s="122">
        <v>3292</v>
      </c>
      <c r="B37" s="65" t="s">
        <v>175</v>
      </c>
      <c r="C37" s="250">
        <f>'rashodi-opći dio'!E42</f>
        <v>940000</v>
      </c>
      <c r="D37" s="69">
        <f>'rashodi-opći dio'!F42</f>
        <v>515488.9</v>
      </c>
      <c r="E37" s="221">
        <f t="shared" si="0"/>
        <v>54.83924468085106</v>
      </c>
      <c r="F37" s="51"/>
      <c r="G37" s="51"/>
      <c r="H37" s="51"/>
    </row>
    <row r="38" spans="1:8">
      <c r="A38" s="122">
        <v>3293</v>
      </c>
      <c r="B38" s="65" t="s">
        <v>176</v>
      </c>
      <c r="C38" s="250">
        <f>'rashodi-opći dio'!E43</f>
        <v>270000</v>
      </c>
      <c r="D38" s="69">
        <f>'rashodi-opći dio'!F43</f>
        <v>141059.23000000001</v>
      </c>
      <c r="E38" s="221">
        <f t="shared" si="0"/>
        <v>52.244159259259263</v>
      </c>
      <c r="F38" s="51"/>
      <c r="G38" s="51"/>
      <c r="H38" s="51"/>
    </row>
    <row r="39" spans="1:8">
      <c r="A39" s="122">
        <v>3294</v>
      </c>
      <c r="B39" s="65" t="s">
        <v>119</v>
      </c>
      <c r="C39" s="250">
        <f>'rashodi-opći dio'!E44</f>
        <v>236000</v>
      </c>
      <c r="D39" s="69">
        <f>'rashodi-opći dio'!F44</f>
        <v>135207.81</v>
      </c>
      <c r="E39" s="221">
        <f t="shared" si="0"/>
        <v>57.291444915254239</v>
      </c>
      <c r="F39" s="51"/>
      <c r="G39" s="51"/>
      <c r="H39" s="51"/>
    </row>
    <row r="40" spans="1:8">
      <c r="A40" s="122">
        <v>3295</v>
      </c>
      <c r="B40" s="37" t="s">
        <v>196</v>
      </c>
      <c r="C40" s="250">
        <f>'rashodi-opći dio'!E45</f>
        <v>420000</v>
      </c>
      <c r="D40" s="69">
        <f>'rashodi-opći dio'!F45</f>
        <v>303333.21000000002</v>
      </c>
      <c r="E40" s="221">
        <f t="shared" si="0"/>
        <v>72.222192857142858</v>
      </c>
      <c r="F40" s="51"/>
      <c r="G40" s="51"/>
      <c r="H40" s="51"/>
    </row>
    <row r="41" spans="1:8">
      <c r="A41" s="122">
        <v>3299</v>
      </c>
      <c r="B41" s="60" t="s">
        <v>120</v>
      </c>
      <c r="C41" s="250">
        <f>'rashodi-opći dio'!E46</f>
        <v>1487000</v>
      </c>
      <c r="D41" s="69">
        <f>'rashodi-opći dio'!F46</f>
        <v>8584963.6400000006</v>
      </c>
      <c r="E41" s="221">
        <f t="shared" si="0"/>
        <v>577.33447478143921</v>
      </c>
      <c r="F41" s="51"/>
      <c r="G41" s="51"/>
      <c r="H41" s="51"/>
    </row>
    <row r="42" spans="1:8">
      <c r="A42" s="115">
        <v>34</v>
      </c>
      <c r="B42" s="59" t="s">
        <v>216</v>
      </c>
      <c r="C42" s="56">
        <f>C43</f>
        <v>17795000</v>
      </c>
      <c r="D42" s="56">
        <f>D43</f>
        <v>32183748.68</v>
      </c>
      <c r="E42" s="52">
        <f t="shared" si="0"/>
        <v>180.8583797695982</v>
      </c>
      <c r="F42" s="51"/>
      <c r="G42" s="51"/>
      <c r="H42" s="51"/>
    </row>
    <row r="43" spans="1:8">
      <c r="A43" s="115">
        <v>343</v>
      </c>
      <c r="B43" s="59" t="s">
        <v>54</v>
      </c>
      <c r="C43" s="46">
        <f>SUM(C44:C47)</f>
        <v>17795000</v>
      </c>
      <c r="D43" s="46">
        <f>SUM(D44:D47)</f>
        <v>32183748.68</v>
      </c>
      <c r="E43" s="52">
        <f t="shared" si="0"/>
        <v>180.8583797695982</v>
      </c>
      <c r="F43" s="51"/>
      <c r="G43" s="51"/>
      <c r="H43" s="51"/>
    </row>
    <row r="44" spans="1:8">
      <c r="A44" s="123">
        <v>3431</v>
      </c>
      <c r="B44" s="66" t="s">
        <v>177</v>
      </c>
      <c r="C44" s="250">
        <f>'rashodi-opći dio'!E54</f>
        <v>310000</v>
      </c>
      <c r="D44" s="69">
        <f>'rashodi-opći dio'!F54</f>
        <v>309024.15999999997</v>
      </c>
      <c r="E44" s="221">
        <f t="shared" si="0"/>
        <v>99.685212903225789</v>
      </c>
      <c r="F44" s="51"/>
      <c r="G44" s="51"/>
      <c r="H44" s="51"/>
    </row>
    <row r="45" spans="1:8">
      <c r="A45" s="123">
        <v>3432</v>
      </c>
      <c r="B45" s="66" t="s">
        <v>178</v>
      </c>
      <c r="C45" s="250">
        <f>'rashodi-opći dio'!E55</f>
        <v>2240000</v>
      </c>
      <c r="D45" s="69">
        <f>'rashodi-opći dio'!F55</f>
        <v>9822394.5199999996</v>
      </c>
      <c r="E45" s="222"/>
      <c r="F45" s="51"/>
      <c r="G45" s="51"/>
      <c r="H45" s="51"/>
    </row>
    <row r="46" spans="1:8">
      <c r="A46" s="123">
        <v>3433</v>
      </c>
      <c r="B46" s="66" t="s">
        <v>179</v>
      </c>
      <c r="C46" s="250">
        <f>'rashodi-opći dio'!E56</f>
        <v>3595000</v>
      </c>
      <c r="D46" s="69">
        <f>'rashodi-opći dio'!F56</f>
        <v>3018253.68</v>
      </c>
      <c r="E46" s="221">
        <f t="shared" si="0"/>
        <v>83.956986926286518</v>
      </c>
      <c r="F46" s="51"/>
      <c r="G46" s="51"/>
      <c r="H46" s="51"/>
    </row>
    <row r="47" spans="1:8">
      <c r="A47" s="123">
        <v>3434</v>
      </c>
      <c r="B47" s="66" t="s">
        <v>180</v>
      </c>
      <c r="C47" s="250">
        <f>'rashodi-opći dio'!E57</f>
        <v>11650000</v>
      </c>
      <c r="D47" s="69">
        <f>'rashodi-opći dio'!F57</f>
        <v>19034076.32</v>
      </c>
      <c r="E47" s="221">
        <f t="shared" si="0"/>
        <v>163.38262935622319</v>
      </c>
      <c r="F47" s="51"/>
      <c r="G47" s="51"/>
      <c r="H47" s="51"/>
    </row>
    <row r="48" spans="1:8">
      <c r="A48" s="115">
        <v>38</v>
      </c>
      <c r="B48" s="59" t="s">
        <v>217</v>
      </c>
      <c r="C48" s="56">
        <f t="shared" ref="C48:D49" si="1">C49</f>
        <v>8300000</v>
      </c>
      <c r="D48" s="56">
        <f t="shared" si="1"/>
        <v>7536196.6500000004</v>
      </c>
      <c r="E48" s="52">
        <f t="shared" si="0"/>
        <v>90.797550000000001</v>
      </c>
      <c r="F48" s="51"/>
      <c r="G48" s="51"/>
      <c r="H48" s="51"/>
    </row>
    <row r="49" spans="1:12">
      <c r="A49" s="115">
        <v>383</v>
      </c>
      <c r="B49" s="142" t="s">
        <v>218</v>
      </c>
      <c r="C49" s="56">
        <f t="shared" si="1"/>
        <v>8300000</v>
      </c>
      <c r="D49" s="56">
        <f t="shared" si="1"/>
        <v>7536196.6500000004</v>
      </c>
      <c r="E49" s="52">
        <f t="shared" si="0"/>
        <v>90.797550000000001</v>
      </c>
      <c r="F49" s="51"/>
      <c r="G49" s="51"/>
      <c r="H49" s="51"/>
    </row>
    <row r="50" spans="1:12">
      <c r="A50" s="120">
        <v>3831</v>
      </c>
      <c r="B50" s="62" t="s">
        <v>121</v>
      </c>
      <c r="C50" s="250">
        <f>'rashodi-opći dio'!E65</f>
        <v>8300000</v>
      </c>
      <c r="D50" s="69">
        <f>'rashodi-opći dio'!F65</f>
        <v>7536196.6500000004</v>
      </c>
      <c r="E50" s="221">
        <f t="shared" si="0"/>
        <v>90.797550000000001</v>
      </c>
      <c r="F50" s="51"/>
      <c r="G50" s="51"/>
      <c r="H50" s="51"/>
    </row>
    <row r="51" spans="1:12">
      <c r="A51" s="115"/>
      <c r="B51" s="59"/>
      <c r="C51" s="43"/>
      <c r="D51" s="43"/>
      <c r="E51" s="52"/>
      <c r="F51" s="45"/>
      <c r="G51" s="45"/>
      <c r="H51" s="45"/>
    </row>
    <row r="52" spans="1:12">
      <c r="A52" s="124" t="s">
        <v>122</v>
      </c>
      <c r="B52" s="67" t="s">
        <v>123</v>
      </c>
      <c r="C52" s="56">
        <f t="shared" ref="C52:D53" si="2">C53</f>
        <v>6180000</v>
      </c>
      <c r="D52" s="56">
        <f t="shared" si="2"/>
        <v>5015002.3599999994</v>
      </c>
      <c r="E52" s="52">
        <f t="shared" si="0"/>
        <v>81.148905501618117</v>
      </c>
      <c r="F52" s="44"/>
      <c r="G52" s="44"/>
      <c r="H52" s="44"/>
      <c r="I52" s="44"/>
      <c r="L52" s="163"/>
    </row>
    <row r="53" spans="1:12">
      <c r="A53" s="145">
        <v>42</v>
      </c>
      <c r="B53" s="142" t="s">
        <v>11</v>
      </c>
      <c r="C53" s="56">
        <f t="shared" si="2"/>
        <v>6180000</v>
      </c>
      <c r="D53" s="56">
        <f t="shared" si="2"/>
        <v>5015002.3599999994</v>
      </c>
      <c r="E53" s="52">
        <f t="shared" si="0"/>
        <v>81.148905501618117</v>
      </c>
      <c r="F53" s="44"/>
      <c r="G53" s="44"/>
      <c r="H53" s="44"/>
    </row>
    <row r="54" spans="1:12">
      <c r="A54" s="145">
        <v>422</v>
      </c>
      <c r="B54" s="142" t="s">
        <v>19</v>
      </c>
      <c r="C54" s="56">
        <f>SUM(C55:C59)</f>
        <v>6180000</v>
      </c>
      <c r="D54" s="56">
        <f>SUM(D55:D59)</f>
        <v>5015002.3599999994</v>
      </c>
      <c r="E54" s="52">
        <f t="shared" si="0"/>
        <v>81.148905501618117</v>
      </c>
      <c r="F54" s="44"/>
      <c r="G54" s="44"/>
      <c r="H54" s="44"/>
    </row>
    <row r="55" spans="1:12">
      <c r="A55" s="87" t="s">
        <v>17</v>
      </c>
      <c r="B55" s="68" t="s">
        <v>181</v>
      </c>
      <c r="C55" s="250">
        <f>'rashodi-opći dio'!E81</f>
        <v>2300000</v>
      </c>
      <c r="D55" s="69">
        <f>'rashodi-opći dio'!F81</f>
        <v>1480349</v>
      </c>
      <c r="E55" s="221">
        <f t="shared" si="0"/>
        <v>64.363</v>
      </c>
      <c r="F55" s="51"/>
      <c r="G55" s="51"/>
      <c r="H55" s="51"/>
    </row>
    <row r="56" spans="1:12">
      <c r="A56" s="121" t="s">
        <v>18</v>
      </c>
      <c r="B56" s="64" t="s">
        <v>182</v>
      </c>
      <c r="C56" s="250">
        <f>'rashodi-opći dio'!E82</f>
        <v>50000</v>
      </c>
      <c r="D56" s="69">
        <f>'rashodi-opći dio'!F82</f>
        <v>56999</v>
      </c>
      <c r="E56" s="221">
        <f t="shared" si="0"/>
        <v>113.998</v>
      </c>
      <c r="F56" s="51"/>
      <c r="G56" s="51"/>
      <c r="H56" s="51"/>
    </row>
    <row r="57" spans="1:12" hidden="1">
      <c r="A57" s="120">
        <v>4223</v>
      </c>
      <c r="B57" s="62" t="s">
        <v>183</v>
      </c>
      <c r="C57" s="250">
        <f>'rashodi-opći dio'!E83</f>
        <v>100000</v>
      </c>
      <c r="D57" s="69">
        <f>'rashodi-opći dio'!F83</f>
        <v>87847</v>
      </c>
      <c r="E57" s="221">
        <f t="shared" si="0"/>
        <v>87.846999999999994</v>
      </c>
      <c r="F57" s="51"/>
      <c r="G57" s="51"/>
      <c r="H57" s="51"/>
    </row>
    <row r="58" spans="1:12">
      <c r="A58" s="121" t="s">
        <v>20</v>
      </c>
      <c r="B58" s="68" t="s">
        <v>184</v>
      </c>
      <c r="C58" s="250">
        <f>'rashodi-opći dio'!E84</f>
        <v>3730000</v>
      </c>
      <c r="D58" s="69">
        <f>'rashodi-opći dio'!F84</f>
        <v>3389807.36</v>
      </c>
      <c r="E58" s="221">
        <f t="shared" si="0"/>
        <v>90.879553887399453</v>
      </c>
      <c r="F58" s="51"/>
      <c r="G58" s="51"/>
      <c r="H58" s="51"/>
    </row>
    <row r="59" spans="1:12" s="213" customFormat="1" ht="12.75" hidden="1" customHeight="1">
      <c r="A59" s="211">
        <v>4227</v>
      </c>
      <c r="B59" s="212" t="s">
        <v>239</v>
      </c>
      <c r="C59" s="251">
        <f>'rashodi-opći dio'!E85</f>
        <v>0</v>
      </c>
      <c r="D59" s="43">
        <f>'rashodi-opći dio'!F85</f>
        <v>0</v>
      </c>
      <c r="E59" s="221"/>
      <c r="F59" s="50"/>
      <c r="G59" s="50"/>
      <c r="H59" s="50"/>
    </row>
    <row r="60" spans="1:12" s="213" customFormat="1" ht="12.75" customHeight="1">
      <c r="A60" s="211"/>
      <c r="B60" s="212"/>
      <c r="C60" s="43"/>
      <c r="D60" s="43"/>
      <c r="E60" s="50"/>
      <c r="F60" s="50"/>
      <c r="G60" s="50"/>
      <c r="H60" s="50"/>
    </row>
    <row r="61" spans="1:12" ht="11.25" customHeight="1">
      <c r="A61" s="124" t="s">
        <v>124</v>
      </c>
      <c r="B61" s="67" t="s">
        <v>125</v>
      </c>
      <c r="C61" s="56">
        <f>C62+C65</f>
        <v>8115000</v>
      </c>
      <c r="D61" s="56">
        <f>D62+D65</f>
        <v>8259215</v>
      </c>
      <c r="E61" s="52">
        <f t="shared" si="0"/>
        <v>101.77714109673444</v>
      </c>
      <c r="F61" s="44"/>
      <c r="G61" s="44"/>
      <c r="H61" s="44"/>
    </row>
    <row r="62" spans="1:12">
      <c r="A62" s="145">
        <v>41</v>
      </c>
      <c r="B62" s="30" t="s">
        <v>9</v>
      </c>
      <c r="C62" s="56">
        <f t="shared" ref="C62:D63" si="3">C63</f>
        <v>4315000</v>
      </c>
      <c r="D62" s="56">
        <f t="shared" si="3"/>
        <v>4259676</v>
      </c>
      <c r="E62" s="52">
        <f t="shared" si="0"/>
        <v>98.71786790266512</v>
      </c>
      <c r="F62" s="44"/>
      <c r="G62" s="44"/>
      <c r="H62" s="44"/>
    </row>
    <row r="63" spans="1:12">
      <c r="A63" s="145">
        <v>412</v>
      </c>
      <c r="B63" s="30" t="s">
        <v>50</v>
      </c>
      <c r="C63" s="56">
        <f t="shared" si="3"/>
        <v>4315000</v>
      </c>
      <c r="D63" s="56">
        <f t="shared" si="3"/>
        <v>4259676</v>
      </c>
      <c r="E63" s="52">
        <f t="shared" si="0"/>
        <v>98.71786790266512</v>
      </c>
      <c r="F63" s="44"/>
      <c r="G63" s="44"/>
      <c r="H63" s="44"/>
    </row>
    <row r="64" spans="1:12">
      <c r="A64" s="121" t="s">
        <v>10</v>
      </c>
      <c r="B64" s="63" t="s">
        <v>126</v>
      </c>
      <c r="C64" s="250">
        <f>'rashodi-opći dio'!E73</f>
        <v>4315000</v>
      </c>
      <c r="D64" s="69">
        <f>'rashodi-opći dio'!F73</f>
        <v>4259676</v>
      </c>
      <c r="E64" s="221">
        <f t="shared" si="0"/>
        <v>98.71786790266512</v>
      </c>
      <c r="F64" s="51"/>
      <c r="G64" s="51"/>
      <c r="H64" s="51"/>
    </row>
    <row r="65" spans="1:11">
      <c r="A65" s="145">
        <v>42</v>
      </c>
      <c r="B65" s="142" t="s">
        <v>219</v>
      </c>
      <c r="C65" s="56">
        <f t="shared" ref="C65:D66" si="4">C66</f>
        <v>3800000</v>
      </c>
      <c r="D65" s="56">
        <f t="shared" si="4"/>
        <v>3999539</v>
      </c>
      <c r="E65" s="52">
        <f t="shared" si="0"/>
        <v>105.25102631578946</v>
      </c>
      <c r="F65" s="51"/>
      <c r="G65" s="51"/>
      <c r="H65" s="51"/>
    </row>
    <row r="66" spans="1:11">
      <c r="A66" s="145">
        <v>426</v>
      </c>
      <c r="B66" s="142" t="s">
        <v>23</v>
      </c>
      <c r="C66" s="56">
        <f t="shared" si="4"/>
        <v>3800000</v>
      </c>
      <c r="D66" s="56">
        <f t="shared" si="4"/>
        <v>3999539</v>
      </c>
      <c r="E66" s="52">
        <f t="shared" si="0"/>
        <v>105.25102631578946</v>
      </c>
      <c r="F66" s="51"/>
      <c r="G66" s="51"/>
      <c r="H66" s="51"/>
    </row>
    <row r="67" spans="1:11">
      <c r="A67" s="121" t="s">
        <v>51</v>
      </c>
      <c r="B67" s="63" t="s">
        <v>185</v>
      </c>
      <c r="C67" s="250">
        <f>'rashodi-opći dio'!E89</f>
        <v>3800000</v>
      </c>
      <c r="D67" s="69">
        <f>'rashodi-opći dio'!F89</f>
        <v>3999539</v>
      </c>
      <c r="E67" s="221">
        <f t="shared" si="0"/>
        <v>105.25102631578946</v>
      </c>
      <c r="F67" s="51"/>
      <c r="G67" s="51"/>
      <c r="H67" s="51"/>
    </row>
    <row r="68" spans="1:11" hidden="1">
      <c r="A68" s="121"/>
      <c r="B68" s="64"/>
      <c r="C68" s="43"/>
      <c r="D68" s="43"/>
      <c r="E68" s="52"/>
      <c r="F68" s="45"/>
      <c r="G68" s="45"/>
      <c r="H68" s="45"/>
    </row>
    <row r="69" spans="1:11" hidden="1">
      <c r="A69" s="124" t="s">
        <v>127</v>
      </c>
      <c r="B69" s="67" t="s">
        <v>128</v>
      </c>
      <c r="C69" s="258">
        <f t="shared" ref="C69:D71" si="5">C70</f>
        <v>0</v>
      </c>
      <c r="D69" s="56">
        <f t="shared" si="5"/>
        <v>0</v>
      </c>
      <c r="E69" s="52" t="e">
        <f t="shared" si="0"/>
        <v>#DIV/0!</v>
      </c>
      <c r="F69" s="44"/>
      <c r="G69" s="44"/>
      <c r="H69" s="44"/>
    </row>
    <row r="70" spans="1:11" hidden="1">
      <c r="A70" s="145">
        <v>42</v>
      </c>
      <c r="B70" s="142" t="s">
        <v>219</v>
      </c>
      <c r="C70" s="258">
        <f t="shared" si="5"/>
        <v>0</v>
      </c>
      <c r="D70" s="56">
        <f t="shared" si="5"/>
        <v>0</v>
      </c>
      <c r="E70" s="52" t="e">
        <f t="shared" ref="E70:E136" si="6">D70/C70*100</f>
        <v>#DIV/0!</v>
      </c>
      <c r="F70" s="44"/>
      <c r="G70" s="44"/>
      <c r="H70" s="44"/>
    </row>
    <row r="71" spans="1:11" hidden="1">
      <c r="A71" s="145">
        <v>423</v>
      </c>
      <c r="B71" s="142" t="s">
        <v>220</v>
      </c>
      <c r="C71" s="258">
        <f t="shared" si="5"/>
        <v>0</v>
      </c>
      <c r="D71" s="56">
        <f t="shared" si="5"/>
        <v>0</v>
      </c>
      <c r="E71" s="52" t="e">
        <f t="shared" si="6"/>
        <v>#DIV/0!</v>
      </c>
      <c r="F71" s="44"/>
      <c r="G71" s="44"/>
      <c r="H71" s="44"/>
    </row>
    <row r="72" spans="1:11" hidden="1">
      <c r="A72" s="125" t="s">
        <v>22</v>
      </c>
      <c r="B72" s="64" t="s">
        <v>129</v>
      </c>
      <c r="C72" s="69">
        <f>'rashodi-opći dio'!E87</f>
        <v>0</v>
      </c>
      <c r="D72" s="69">
        <f>'rashodi-opći dio'!F87</f>
        <v>0</v>
      </c>
      <c r="E72" s="50" t="e">
        <f t="shared" si="6"/>
        <v>#DIV/0!</v>
      </c>
      <c r="F72" s="50"/>
      <c r="G72" s="50"/>
      <c r="H72" s="50"/>
      <c r="I72" s="70"/>
      <c r="J72" s="70"/>
      <c r="K72" s="70"/>
    </row>
    <row r="73" spans="1:11">
      <c r="A73" s="121"/>
      <c r="B73" s="64"/>
      <c r="C73" s="43"/>
      <c r="D73" s="43"/>
      <c r="E73" s="50"/>
      <c r="F73" s="45"/>
      <c r="G73" s="45"/>
      <c r="H73" s="45"/>
    </row>
    <row r="74" spans="1:11">
      <c r="A74" s="124" t="s">
        <v>130</v>
      </c>
      <c r="B74" s="67" t="s">
        <v>131</v>
      </c>
      <c r="C74" s="56">
        <f t="shared" ref="C74:D75" si="7">C75</f>
        <v>2520000</v>
      </c>
      <c r="D74" s="56">
        <f t="shared" si="7"/>
        <v>2398556.88</v>
      </c>
      <c r="E74" s="52">
        <f t="shared" si="6"/>
        <v>95.180828571428563</v>
      </c>
      <c r="F74" s="44"/>
      <c r="G74" s="44"/>
      <c r="H74" s="44"/>
    </row>
    <row r="75" spans="1:11">
      <c r="A75" s="145">
        <v>42</v>
      </c>
      <c r="B75" s="142" t="s">
        <v>219</v>
      </c>
      <c r="C75" s="56">
        <f t="shared" si="7"/>
        <v>2520000</v>
      </c>
      <c r="D75" s="56">
        <f t="shared" si="7"/>
        <v>2398556.88</v>
      </c>
      <c r="E75" s="52">
        <f t="shared" si="6"/>
        <v>95.180828571428563</v>
      </c>
      <c r="F75" s="44"/>
      <c r="G75" s="44"/>
      <c r="H75" s="44"/>
    </row>
    <row r="76" spans="1:11">
      <c r="A76" s="145">
        <v>421</v>
      </c>
      <c r="B76" s="142" t="s">
        <v>12</v>
      </c>
      <c r="C76" s="56">
        <f>C77+C79+C78</f>
        <v>2520000</v>
      </c>
      <c r="D76" s="56">
        <f>D77+D79+D78</f>
        <v>2398556.88</v>
      </c>
      <c r="E76" s="52">
        <f t="shared" si="6"/>
        <v>95.180828571428563</v>
      </c>
      <c r="F76" s="44"/>
      <c r="G76" s="44"/>
      <c r="H76" s="44"/>
    </row>
    <row r="77" spans="1:11" hidden="1">
      <c r="A77" s="121" t="s">
        <v>237</v>
      </c>
      <c r="B77" s="64" t="s">
        <v>240</v>
      </c>
      <c r="C77" s="250">
        <f>'rashodi-opći dio'!E76</f>
        <v>250000</v>
      </c>
      <c r="D77" s="69">
        <f>'rashodi-opći dio'!F76</f>
        <v>216540.33</v>
      </c>
      <c r="E77" s="222"/>
      <c r="F77" s="45"/>
      <c r="G77" s="45"/>
      <c r="H77" s="45"/>
    </row>
    <row r="78" spans="1:11">
      <c r="A78" s="121" t="s">
        <v>13</v>
      </c>
      <c r="B78" s="64" t="s">
        <v>186</v>
      </c>
      <c r="C78" s="250">
        <f>'rashodi-opći dio'!E77</f>
        <v>1100000</v>
      </c>
      <c r="D78" s="69">
        <f>'rashodi-opći dio'!F77</f>
        <v>1290644</v>
      </c>
      <c r="E78" s="221">
        <f t="shared" si="6"/>
        <v>117.33127272727273</v>
      </c>
      <c r="F78" s="45"/>
      <c r="G78" s="45"/>
      <c r="H78" s="45"/>
    </row>
    <row r="79" spans="1:11">
      <c r="A79" s="121">
        <v>4214</v>
      </c>
      <c r="B79" s="63" t="s">
        <v>132</v>
      </c>
      <c r="C79" s="250">
        <f>'rashodi-opći dio'!E79</f>
        <v>1170000</v>
      </c>
      <c r="D79" s="69">
        <f>'rashodi-opći dio'!F79</f>
        <v>891372.55</v>
      </c>
      <c r="E79" s="221">
        <f t="shared" si="6"/>
        <v>76.185688034188033</v>
      </c>
      <c r="F79" s="45"/>
      <c r="G79" s="45"/>
      <c r="H79" s="45"/>
    </row>
    <row r="80" spans="1:11">
      <c r="A80" s="121"/>
      <c r="B80" s="64"/>
      <c r="C80" s="43"/>
      <c r="D80" s="43"/>
      <c r="E80" s="52"/>
      <c r="F80" s="45"/>
      <c r="G80" s="45"/>
      <c r="H80" s="45"/>
    </row>
    <row r="81" spans="1:8" s="72" customFormat="1">
      <c r="A81" s="126">
        <v>101</v>
      </c>
      <c r="B81" s="32" t="s">
        <v>133</v>
      </c>
      <c r="C81" s="46">
        <f>C83</f>
        <v>1359774900</v>
      </c>
      <c r="D81" s="46">
        <f>D83</f>
        <v>1345092596.04</v>
      </c>
      <c r="E81" s="52">
        <f t="shared" si="6"/>
        <v>98.920240110330028</v>
      </c>
      <c r="F81" s="44"/>
    </row>
    <row r="82" spans="1:8">
      <c r="A82" s="121"/>
      <c r="B82" s="64"/>
      <c r="C82" s="43"/>
      <c r="D82" s="43"/>
      <c r="E82" s="52"/>
      <c r="F82" s="45"/>
      <c r="G82" s="45"/>
      <c r="H82" s="45"/>
    </row>
    <row r="83" spans="1:8" ht="24.75" customHeight="1">
      <c r="A83" s="141" t="s">
        <v>134</v>
      </c>
      <c r="B83" s="59" t="s">
        <v>135</v>
      </c>
      <c r="C83" s="56">
        <f>C84+C88</f>
        <v>1359774900</v>
      </c>
      <c r="D83" s="56">
        <f>D84+D88</f>
        <v>1345092596.04</v>
      </c>
      <c r="E83" s="52">
        <f t="shared" si="6"/>
        <v>98.920240110330028</v>
      </c>
      <c r="F83" s="44"/>
      <c r="G83" s="44"/>
      <c r="H83" s="44"/>
    </row>
    <row r="84" spans="1:8" ht="12.75" customHeight="1">
      <c r="A84" s="115">
        <v>34</v>
      </c>
      <c r="B84" s="59" t="s">
        <v>216</v>
      </c>
      <c r="C84" s="56">
        <f t="shared" ref="C84:D84" si="8">C85</f>
        <v>396781900</v>
      </c>
      <c r="D84" s="56">
        <f t="shared" si="8"/>
        <v>375391506.89999998</v>
      </c>
      <c r="E84" s="52">
        <f t="shared" si="6"/>
        <v>94.609030023798965</v>
      </c>
      <c r="F84" s="44"/>
      <c r="G84" s="44"/>
      <c r="H84" s="44"/>
    </row>
    <row r="85" spans="1:8" ht="12.75" customHeight="1">
      <c r="A85" s="145">
        <v>342</v>
      </c>
      <c r="B85" s="59" t="s">
        <v>222</v>
      </c>
      <c r="C85" s="56">
        <f>C86+C87</f>
        <v>396781900</v>
      </c>
      <c r="D85" s="56">
        <f>D86+D87</f>
        <v>375391506.89999998</v>
      </c>
      <c r="E85" s="52">
        <f t="shared" si="6"/>
        <v>94.609030023798965</v>
      </c>
      <c r="F85" s="44"/>
      <c r="G85" s="44"/>
      <c r="H85" s="44"/>
    </row>
    <row r="86" spans="1:8" ht="25.5">
      <c r="A86" s="146" t="s">
        <v>45</v>
      </c>
      <c r="B86" s="147" t="s">
        <v>221</v>
      </c>
      <c r="C86" s="250">
        <f>'rashodi-opći dio'!E50</f>
        <v>396781900</v>
      </c>
      <c r="D86" s="69">
        <f>'rashodi-opći dio'!F50</f>
        <v>375127054.89999998</v>
      </c>
      <c r="E86" s="221">
        <f t="shared" si="6"/>
        <v>94.542380814245803</v>
      </c>
      <c r="F86" s="51"/>
      <c r="G86" s="51"/>
      <c r="H86" s="51"/>
    </row>
    <row r="87" spans="1:8" s="257" customFormat="1">
      <c r="A87" s="146">
        <v>3428</v>
      </c>
      <c r="B87" s="147" t="s">
        <v>271</v>
      </c>
      <c r="C87" s="250">
        <f>'rashodi-opći dio'!E52</f>
        <v>0</v>
      </c>
      <c r="D87" s="69">
        <f>'rashodi-opći dio'!F52</f>
        <v>264452</v>
      </c>
      <c r="E87" s="221"/>
      <c r="F87" s="51"/>
      <c r="G87" s="51"/>
      <c r="H87" s="51"/>
    </row>
    <row r="88" spans="1:8">
      <c r="A88" s="145">
        <v>54</v>
      </c>
      <c r="B88" s="59" t="s">
        <v>212</v>
      </c>
      <c r="C88" s="56">
        <f>C89+C91</f>
        <v>962993000</v>
      </c>
      <c r="D88" s="56">
        <f>D89+D91</f>
        <v>969701089.13999999</v>
      </c>
      <c r="E88" s="52">
        <f t="shared" si="6"/>
        <v>100.69658752867363</v>
      </c>
      <c r="F88" s="51"/>
      <c r="G88" s="51"/>
      <c r="H88" s="51"/>
    </row>
    <row r="89" spans="1:8" ht="25.5">
      <c r="A89" s="145">
        <v>544</v>
      </c>
      <c r="B89" s="59" t="s">
        <v>223</v>
      </c>
      <c r="C89" s="56">
        <f t="shared" ref="C89:D91" si="9">C90</f>
        <v>907993000</v>
      </c>
      <c r="D89" s="56">
        <f t="shared" si="9"/>
        <v>914701089.13999999</v>
      </c>
      <c r="E89" s="52">
        <f t="shared" si="6"/>
        <v>100.73878203246061</v>
      </c>
      <c r="F89" s="51"/>
      <c r="G89" s="51"/>
      <c r="H89" s="51"/>
    </row>
    <row r="90" spans="1:8" ht="25.5">
      <c r="A90" s="148">
        <v>5443</v>
      </c>
      <c r="B90" s="31" t="s">
        <v>224</v>
      </c>
      <c r="C90" s="250">
        <f>'račun financiranja'!E15</f>
        <v>907993000</v>
      </c>
      <c r="D90" s="69">
        <f>'račun financiranja'!F15</f>
        <v>914701089.13999999</v>
      </c>
      <c r="E90" s="221">
        <f t="shared" si="6"/>
        <v>100.73878203246061</v>
      </c>
      <c r="F90" s="51"/>
      <c r="G90" s="51"/>
      <c r="H90" s="51"/>
    </row>
    <row r="91" spans="1:8" s="257" customFormat="1">
      <c r="A91" s="145">
        <v>547</v>
      </c>
      <c r="B91" s="59" t="s">
        <v>274</v>
      </c>
      <c r="C91" s="56">
        <f t="shared" si="9"/>
        <v>55000000</v>
      </c>
      <c r="D91" s="56">
        <f t="shared" si="9"/>
        <v>55000000</v>
      </c>
      <c r="E91" s="52">
        <f t="shared" ref="E91:E92" si="10">D91/C91*100</f>
        <v>100</v>
      </c>
      <c r="F91" s="51"/>
      <c r="G91" s="51"/>
      <c r="H91" s="51"/>
    </row>
    <row r="92" spans="1:8" s="257" customFormat="1">
      <c r="A92" s="148">
        <v>5443</v>
      </c>
      <c r="B92" s="31" t="s">
        <v>275</v>
      </c>
      <c r="C92" s="250">
        <f>'račun financiranja'!E18</f>
        <v>55000000</v>
      </c>
      <c r="D92" s="69">
        <f>'račun financiranja'!F18</f>
        <v>55000000</v>
      </c>
      <c r="E92" s="221">
        <f t="shared" si="10"/>
        <v>100</v>
      </c>
      <c r="F92" s="51"/>
      <c r="G92" s="51"/>
      <c r="H92" s="51"/>
    </row>
    <row r="93" spans="1:8" ht="12.75" customHeight="1">
      <c r="A93" s="121"/>
      <c r="B93" s="64"/>
      <c r="C93" s="43"/>
      <c r="D93" s="43"/>
      <c r="E93" s="50"/>
      <c r="F93" s="45"/>
      <c r="G93" s="45"/>
      <c r="H93" s="45"/>
    </row>
    <row r="94" spans="1:8" s="72" customFormat="1" ht="12.75" customHeight="1">
      <c r="A94" s="126">
        <v>102</v>
      </c>
      <c r="B94" s="32" t="s">
        <v>136</v>
      </c>
      <c r="C94" s="46">
        <f>C96</f>
        <v>159822000</v>
      </c>
      <c r="D94" s="46">
        <f>D96</f>
        <v>157476645.30000001</v>
      </c>
      <c r="E94" s="52">
        <f t="shared" si="6"/>
        <v>98.532520741825294</v>
      </c>
      <c r="F94" s="44"/>
      <c r="G94" s="44"/>
      <c r="H94" s="44"/>
    </row>
    <row r="95" spans="1:8" ht="12.75" customHeight="1">
      <c r="A95" s="121"/>
      <c r="B95" s="64"/>
      <c r="C95" s="43"/>
      <c r="D95" s="43"/>
      <c r="E95" s="52"/>
      <c r="F95" s="45"/>
      <c r="G95" s="45"/>
      <c r="H95" s="45"/>
    </row>
    <row r="96" spans="1:8" ht="24.75" customHeight="1">
      <c r="A96" s="141" t="s">
        <v>137</v>
      </c>
      <c r="B96" s="59" t="s">
        <v>138</v>
      </c>
      <c r="C96" s="56">
        <f>C97+C100</f>
        <v>159822000</v>
      </c>
      <c r="D96" s="56">
        <f>D97+D100</f>
        <v>157476645.30000001</v>
      </c>
      <c r="E96" s="52">
        <f t="shared" si="6"/>
        <v>98.532520741825294</v>
      </c>
      <c r="F96" s="44"/>
      <c r="G96" s="44"/>
      <c r="H96" s="44"/>
    </row>
    <row r="97" spans="1:10" ht="12.75" customHeight="1">
      <c r="A97" s="115">
        <v>34</v>
      </c>
      <c r="B97" s="59" t="s">
        <v>216</v>
      </c>
      <c r="C97" s="56">
        <f t="shared" ref="C97:D98" si="11">C98</f>
        <v>37965000</v>
      </c>
      <c r="D97" s="56">
        <f t="shared" si="11"/>
        <v>36689269.990000002</v>
      </c>
      <c r="E97" s="52">
        <f t="shared" si="6"/>
        <v>96.639720769129468</v>
      </c>
      <c r="F97" s="44"/>
      <c r="G97" s="44"/>
      <c r="H97" s="44"/>
    </row>
    <row r="98" spans="1:10" ht="12.75" customHeight="1">
      <c r="A98" s="145">
        <v>342</v>
      </c>
      <c r="B98" s="59" t="s">
        <v>222</v>
      </c>
      <c r="C98" s="56">
        <f t="shared" si="11"/>
        <v>37965000</v>
      </c>
      <c r="D98" s="56">
        <f t="shared" si="11"/>
        <v>36689269.990000002</v>
      </c>
      <c r="E98" s="52">
        <f t="shared" si="6"/>
        <v>96.639720769129468</v>
      </c>
      <c r="F98" s="44"/>
      <c r="G98" s="44"/>
      <c r="H98" s="44"/>
    </row>
    <row r="99" spans="1:10" ht="25.5">
      <c r="A99" s="146" t="s">
        <v>45</v>
      </c>
      <c r="B99" s="147" t="s">
        <v>221</v>
      </c>
      <c r="C99" s="250">
        <f>'rashodi-opći dio'!E51</f>
        <v>37965000</v>
      </c>
      <c r="D99" s="69">
        <f>'rashodi-opći dio'!F51</f>
        <v>36689269.990000002</v>
      </c>
      <c r="E99" s="221">
        <f t="shared" si="6"/>
        <v>96.639720769129468</v>
      </c>
      <c r="F99" s="45"/>
      <c r="G99" s="45"/>
      <c r="H99" s="45"/>
    </row>
    <row r="100" spans="1:10">
      <c r="A100" s="145">
        <v>54</v>
      </c>
      <c r="B100" s="59" t="s">
        <v>212</v>
      </c>
      <c r="C100" s="56">
        <f t="shared" ref="C100:D101" si="12">C101</f>
        <v>121857000</v>
      </c>
      <c r="D100" s="56">
        <f t="shared" si="12"/>
        <v>120787375.31</v>
      </c>
      <c r="E100" s="52">
        <f t="shared" si="6"/>
        <v>99.1222295887803</v>
      </c>
      <c r="F100" s="45"/>
      <c r="G100" s="45"/>
      <c r="H100" s="45"/>
    </row>
    <row r="101" spans="1:10" ht="25.5">
      <c r="A101" s="145">
        <v>544</v>
      </c>
      <c r="B101" s="59" t="s">
        <v>223</v>
      </c>
      <c r="C101" s="56">
        <f t="shared" si="12"/>
        <v>121857000</v>
      </c>
      <c r="D101" s="56">
        <f t="shared" si="12"/>
        <v>120787375.31</v>
      </c>
      <c r="E101" s="52">
        <f t="shared" si="6"/>
        <v>99.1222295887803</v>
      </c>
      <c r="F101" s="45"/>
      <c r="G101" s="45"/>
      <c r="H101" s="45"/>
    </row>
    <row r="102" spans="1:10" ht="13.15" customHeight="1">
      <c r="A102" s="148">
        <v>5446</v>
      </c>
      <c r="B102" s="31" t="s">
        <v>225</v>
      </c>
      <c r="C102" s="250">
        <f>'račun financiranja'!E16</f>
        <v>121857000</v>
      </c>
      <c r="D102" s="69">
        <f>'račun financiranja'!F16</f>
        <v>120787375.31</v>
      </c>
      <c r="E102" s="221">
        <f t="shared" si="6"/>
        <v>99.1222295887803</v>
      </c>
      <c r="F102" s="45"/>
      <c r="G102" s="45"/>
      <c r="H102" s="45"/>
    </row>
    <row r="103" spans="1:10" ht="12" customHeight="1">
      <c r="A103" s="123"/>
      <c r="B103" s="31"/>
      <c r="C103" s="43"/>
      <c r="D103" s="43"/>
      <c r="E103" s="52"/>
      <c r="F103" s="45"/>
      <c r="G103" s="45"/>
      <c r="H103" s="45"/>
    </row>
    <row r="104" spans="1:10" s="157" customFormat="1">
      <c r="A104" s="204">
        <v>103</v>
      </c>
      <c r="B104" s="205" t="s">
        <v>139</v>
      </c>
      <c r="C104" s="46">
        <f>C106+C114+C123+C132+C140+C148+C156+C164+C178+C173+C186</f>
        <v>1331137000</v>
      </c>
      <c r="D104" s="46">
        <f>D106+D114+D123+D132+D140+D148+D156+D164+D178+D173+D186</f>
        <v>1128757358.9000001</v>
      </c>
      <c r="E104" s="52">
        <f t="shared" si="6"/>
        <v>84.796482923996564</v>
      </c>
      <c r="F104" s="156"/>
      <c r="G104" s="44"/>
      <c r="H104" s="44"/>
    </row>
    <row r="105" spans="1:10" s="97" customFormat="1" ht="12" customHeight="1">
      <c r="A105" s="127"/>
      <c r="B105" s="34"/>
      <c r="C105" s="43"/>
      <c r="D105" s="43"/>
      <c r="E105" s="52"/>
      <c r="F105" s="95"/>
      <c r="G105" s="95"/>
      <c r="H105" s="95"/>
    </row>
    <row r="106" spans="1:10" s="72" customFormat="1">
      <c r="A106" s="128" t="s">
        <v>130</v>
      </c>
      <c r="B106" s="40" t="s">
        <v>140</v>
      </c>
      <c r="C106" s="46">
        <f t="shared" ref="C106:D106" si="13">C107+C110</f>
        <v>20995070</v>
      </c>
      <c r="D106" s="46">
        <f t="shared" si="13"/>
        <v>16112834.98</v>
      </c>
      <c r="E106" s="52">
        <f t="shared" si="6"/>
        <v>76.745802609850784</v>
      </c>
      <c r="F106" s="95"/>
      <c r="G106" s="29"/>
      <c r="H106" s="29"/>
      <c r="I106" s="102"/>
      <c r="J106" s="102"/>
    </row>
    <row r="107" spans="1:10" s="72" customFormat="1">
      <c r="A107" s="145">
        <v>41</v>
      </c>
      <c r="B107" s="30" t="s">
        <v>9</v>
      </c>
      <c r="C107" s="46">
        <f t="shared" ref="C107:D108" si="14">C108</f>
        <v>3413070</v>
      </c>
      <c r="D107" s="46">
        <f t="shared" si="14"/>
        <v>1406126.4</v>
      </c>
      <c r="E107" s="52">
        <f t="shared" si="6"/>
        <v>41.198287758528245</v>
      </c>
      <c r="F107" s="95"/>
      <c r="G107" s="29"/>
      <c r="H107" s="29"/>
      <c r="I107" s="102"/>
      <c r="J107" s="102"/>
    </row>
    <row r="108" spans="1:10" s="72" customFormat="1">
      <c r="A108" s="145">
        <v>411</v>
      </c>
      <c r="B108" s="30" t="s">
        <v>106</v>
      </c>
      <c r="C108" s="46">
        <f t="shared" si="14"/>
        <v>3413070</v>
      </c>
      <c r="D108" s="46">
        <f t="shared" si="14"/>
        <v>1406126.4</v>
      </c>
      <c r="E108" s="52">
        <f t="shared" si="6"/>
        <v>41.198287758528245</v>
      </c>
      <c r="F108" s="95"/>
      <c r="G108" s="29"/>
      <c r="H108" s="29"/>
      <c r="I108" s="102"/>
      <c r="J108" s="164"/>
    </row>
    <row r="109" spans="1:10" s="72" customFormat="1">
      <c r="A109" s="149">
        <v>4111</v>
      </c>
      <c r="B109" s="144" t="s">
        <v>39</v>
      </c>
      <c r="C109" s="252">
        <v>3413070</v>
      </c>
      <c r="D109" s="105">
        <v>1406126.4</v>
      </c>
      <c r="E109" s="221">
        <f t="shared" si="6"/>
        <v>41.198287758528245</v>
      </c>
      <c r="F109" s="98"/>
      <c r="G109" s="151"/>
      <c r="H109" s="151"/>
      <c r="I109" s="36"/>
      <c r="J109" s="102"/>
    </row>
    <row r="110" spans="1:10" s="72" customFormat="1">
      <c r="A110" s="145">
        <v>42</v>
      </c>
      <c r="B110" s="142" t="s">
        <v>219</v>
      </c>
      <c r="C110" s="77">
        <f t="shared" ref="C110:D111" si="15">C111</f>
        <v>17582000</v>
      </c>
      <c r="D110" s="77">
        <f t="shared" si="15"/>
        <v>14706708.58</v>
      </c>
      <c r="E110" s="52">
        <f t="shared" si="6"/>
        <v>83.646391650551692</v>
      </c>
      <c r="F110" s="98"/>
      <c r="G110" s="151"/>
      <c r="H110" s="151"/>
      <c r="I110" s="36"/>
      <c r="J110" s="102"/>
    </row>
    <row r="111" spans="1:10" s="72" customFormat="1">
      <c r="A111" s="145">
        <v>421</v>
      </c>
      <c r="B111" s="30" t="s">
        <v>12</v>
      </c>
      <c r="C111" s="77">
        <f t="shared" si="15"/>
        <v>17582000</v>
      </c>
      <c r="D111" s="77">
        <f t="shared" si="15"/>
        <v>14706708.58</v>
      </c>
      <c r="E111" s="52">
        <f t="shared" si="6"/>
        <v>83.646391650551692</v>
      </c>
      <c r="F111" s="98"/>
      <c r="G111" s="151"/>
      <c r="H111" s="151"/>
      <c r="I111" s="36"/>
      <c r="J111" s="102"/>
    </row>
    <row r="112" spans="1:10" s="72" customFormat="1">
      <c r="A112" s="129">
        <v>4213</v>
      </c>
      <c r="B112" s="33" t="s">
        <v>226</v>
      </c>
      <c r="C112" s="253">
        <v>17582000</v>
      </c>
      <c r="D112" s="76">
        <v>14706708.58</v>
      </c>
      <c r="E112" s="221">
        <f t="shared" si="6"/>
        <v>83.646391650551692</v>
      </c>
      <c r="F112" s="99"/>
      <c r="G112" s="165"/>
      <c r="H112" s="165"/>
      <c r="I112" s="36"/>
      <c r="J112" s="102"/>
    </row>
    <row r="113" spans="1:9" s="72" customFormat="1">
      <c r="A113" s="129"/>
      <c r="B113" s="37"/>
      <c r="C113" s="43"/>
      <c r="D113" s="43"/>
      <c r="E113" s="52"/>
      <c r="F113" s="98"/>
      <c r="G113" s="98"/>
      <c r="H113" s="98"/>
      <c r="I113" s="36"/>
    </row>
    <row r="114" spans="1:9" s="72" customFormat="1">
      <c r="A114" s="128" t="s">
        <v>141</v>
      </c>
      <c r="B114" s="40" t="s">
        <v>142</v>
      </c>
      <c r="C114" s="46">
        <f t="shared" ref="C114:D114" si="16">C115+C118</f>
        <v>400318750</v>
      </c>
      <c r="D114" s="46">
        <f t="shared" si="16"/>
        <v>319688014.71999997</v>
      </c>
      <c r="E114" s="52">
        <f t="shared" si="6"/>
        <v>79.85836654416012</v>
      </c>
      <c r="F114" s="100"/>
      <c r="G114" s="100"/>
      <c r="H114" s="100"/>
    </row>
    <row r="115" spans="1:9" s="72" customFormat="1">
      <c r="A115" s="145">
        <v>41</v>
      </c>
      <c r="B115" s="30" t="s">
        <v>9</v>
      </c>
      <c r="C115" s="46">
        <f t="shared" ref="C115:D116" si="17">C116</f>
        <v>26700000</v>
      </c>
      <c r="D115" s="46">
        <f t="shared" si="17"/>
        <v>22401102.120000001</v>
      </c>
      <c r="E115" s="52">
        <f t="shared" si="6"/>
        <v>83.899258876404502</v>
      </c>
      <c r="F115" s="100"/>
      <c r="G115" s="100"/>
      <c r="H115" s="100"/>
    </row>
    <row r="116" spans="1:9" s="72" customFormat="1">
      <c r="A116" s="145">
        <v>411</v>
      </c>
      <c r="B116" s="30" t="s">
        <v>106</v>
      </c>
      <c r="C116" s="46">
        <f t="shared" si="17"/>
        <v>26700000</v>
      </c>
      <c r="D116" s="46">
        <f t="shared" si="17"/>
        <v>22401102.120000001</v>
      </c>
      <c r="E116" s="52">
        <f t="shared" si="6"/>
        <v>83.899258876404502</v>
      </c>
      <c r="F116" s="100"/>
      <c r="G116" s="100"/>
      <c r="H116" s="100"/>
    </row>
    <row r="117" spans="1:9">
      <c r="A117" s="120">
        <v>4111</v>
      </c>
      <c r="B117" s="60" t="s">
        <v>39</v>
      </c>
      <c r="C117" s="253">
        <v>26700000</v>
      </c>
      <c r="D117" s="76">
        <v>22401102.120000001</v>
      </c>
      <c r="E117" s="221">
        <f t="shared" si="6"/>
        <v>83.899258876404502</v>
      </c>
      <c r="F117" s="50"/>
      <c r="G117" s="50"/>
      <c r="H117" s="50"/>
    </row>
    <row r="118" spans="1:9">
      <c r="A118" s="145">
        <v>42</v>
      </c>
      <c r="B118" s="142" t="s">
        <v>219</v>
      </c>
      <c r="C118" s="150">
        <f>C119</f>
        <v>373618750</v>
      </c>
      <c r="D118" s="150">
        <f>D119</f>
        <v>297286912.59999996</v>
      </c>
      <c r="E118" s="52">
        <f t="shared" si="6"/>
        <v>79.569591354823586</v>
      </c>
      <c r="F118" s="50"/>
      <c r="G118" s="50"/>
      <c r="H118" s="50"/>
    </row>
    <row r="119" spans="1:9">
      <c r="A119" s="145">
        <v>421</v>
      </c>
      <c r="B119" s="30" t="s">
        <v>12</v>
      </c>
      <c r="C119" s="150">
        <f>C120+C121</f>
        <v>373618750</v>
      </c>
      <c r="D119" s="150">
        <f>D120+D121</f>
        <v>297286912.59999996</v>
      </c>
      <c r="E119" s="52">
        <f t="shared" si="6"/>
        <v>79.569591354823586</v>
      </c>
      <c r="F119" s="50"/>
      <c r="G119" s="50"/>
      <c r="H119" s="50"/>
    </row>
    <row r="120" spans="1:9">
      <c r="A120" s="121">
        <v>4213</v>
      </c>
      <c r="B120" s="33" t="s">
        <v>226</v>
      </c>
      <c r="C120" s="252">
        <v>367618750</v>
      </c>
      <c r="D120" s="230">
        <v>291315536.69999999</v>
      </c>
      <c r="E120" s="221">
        <f t="shared" si="6"/>
        <v>79.243927764837878</v>
      </c>
      <c r="F120" s="94"/>
      <c r="G120" s="94"/>
      <c r="H120" s="94"/>
      <c r="I120" s="71"/>
    </row>
    <row r="121" spans="1:9">
      <c r="A121" s="121">
        <v>4213</v>
      </c>
      <c r="B121" s="65" t="s">
        <v>143</v>
      </c>
      <c r="C121" s="251">
        <v>6000000</v>
      </c>
      <c r="D121" s="43">
        <v>5971375.9000000004</v>
      </c>
      <c r="E121" s="221">
        <f t="shared" si="6"/>
        <v>99.522931666666665</v>
      </c>
      <c r="F121" s="50"/>
      <c r="G121" s="50"/>
      <c r="H121" s="50"/>
    </row>
    <row r="122" spans="1:9">
      <c r="A122" s="121"/>
      <c r="B122" s="65"/>
      <c r="C122" s="43"/>
      <c r="D122" s="43"/>
      <c r="E122" s="50"/>
      <c r="F122" s="51"/>
      <c r="G122" s="51"/>
      <c r="H122" s="51"/>
    </row>
    <row r="123" spans="1:9" s="72" customFormat="1">
      <c r="A123" s="128" t="s">
        <v>144</v>
      </c>
      <c r="B123" s="40" t="s">
        <v>145</v>
      </c>
      <c r="C123" s="46">
        <f>C124+C127</f>
        <v>287109630</v>
      </c>
      <c r="D123" s="46">
        <f>D124+D127</f>
        <v>243753199.69999999</v>
      </c>
      <c r="E123" s="52">
        <f t="shared" si="6"/>
        <v>84.898998232835311</v>
      </c>
      <c r="F123" s="100"/>
      <c r="G123" s="100"/>
      <c r="H123" s="100"/>
    </row>
    <row r="124" spans="1:9" s="72" customFormat="1">
      <c r="A124" s="145">
        <v>41</v>
      </c>
      <c r="B124" s="30" t="s">
        <v>9</v>
      </c>
      <c r="C124" s="46">
        <f>C125</f>
        <v>64252300</v>
      </c>
      <c r="D124" s="46">
        <f>D125</f>
        <v>71069908.780000001</v>
      </c>
      <c r="E124" s="52">
        <f t="shared" si="6"/>
        <v>110.61068441129733</v>
      </c>
      <c r="F124" s="100"/>
      <c r="G124" s="100"/>
      <c r="H124" s="100"/>
    </row>
    <row r="125" spans="1:9" s="72" customFormat="1">
      <c r="A125" s="145">
        <v>411</v>
      </c>
      <c r="B125" s="30" t="s">
        <v>106</v>
      </c>
      <c r="C125" s="46">
        <f t="shared" ref="C125:D125" si="18">C126</f>
        <v>64252300</v>
      </c>
      <c r="D125" s="46">
        <f t="shared" si="18"/>
        <v>71069908.780000001</v>
      </c>
      <c r="E125" s="52">
        <f t="shared" si="6"/>
        <v>110.61068441129733</v>
      </c>
      <c r="F125" s="100"/>
      <c r="G125" s="100"/>
      <c r="H125" s="100"/>
    </row>
    <row r="126" spans="1:9" s="72" customFormat="1">
      <c r="A126" s="149">
        <v>4111</v>
      </c>
      <c r="B126" s="144" t="s">
        <v>39</v>
      </c>
      <c r="C126" s="253">
        <v>64252300</v>
      </c>
      <c r="D126" s="76">
        <v>71069908.780000001</v>
      </c>
      <c r="E126" s="221">
        <f t="shared" si="6"/>
        <v>110.61068441129733</v>
      </c>
      <c r="F126" s="98"/>
      <c r="G126" s="98"/>
      <c r="H126" s="98"/>
    </row>
    <row r="127" spans="1:9" s="72" customFormat="1">
      <c r="A127" s="145">
        <v>42</v>
      </c>
      <c r="B127" s="142" t="s">
        <v>219</v>
      </c>
      <c r="C127" s="77">
        <f t="shared" ref="C127:D127" si="19">C128</f>
        <v>222857330</v>
      </c>
      <c r="D127" s="77">
        <f t="shared" si="19"/>
        <v>172683290.91999999</v>
      </c>
      <c r="E127" s="52">
        <f t="shared" si="6"/>
        <v>77.486027011092702</v>
      </c>
      <c r="F127" s="98"/>
      <c r="G127" s="98"/>
      <c r="H127" s="98"/>
    </row>
    <row r="128" spans="1:9" s="72" customFormat="1">
      <c r="A128" s="145">
        <v>421</v>
      </c>
      <c r="B128" s="30" t="s">
        <v>12</v>
      </c>
      <c r="C128" s="77">
        <f t="shared" ref="C128:D128" si="20">C129+C130</f>
        <v>222857330</v>
      </c>
      <c r="D128" s="77">
        <f t="shared" si="20"/>
        <v>172683290.91999999</v>
      </c>
      <c r="E128" s="52">
        <f t="shared" si="6"/>
        <v>77.486027011092702</v>
      </c>
      <c r="F128" s="98"/>
      <c r="G128" s="98"/>
      <c r="H128" s="98"/>
    </row>
    <row r="129" spans="1:9" s="72" customFormat="1">
      <c r="A129" s="129">
        <v>4213</v>
      </c>
      <c r="B129" s="33" t="s">
        <v>226</v>
      </c>
      <c r="C129" s="253">
        <v>222857330</v>
      </c>
      <c r="D129" s="76">
        <v>172683290.91999999</v>
      </c>
      <c r="E129" s="221">
        <f t="shared" si="6"/>
        <v>77.486027011092702</v>
      </c>
      <c r="F129" s="99"/>
      <c r="G129" s="99"/>
      <c r="H129" s="99"/>
    </row>
    <row r="130" spans="1:9" s="72" customFormat="1" hidden="1">
      <c r="A130" s="130">
        <v>4213</v>
      </c>
      <c r="B130" s="107" t="s">
        <v>143</v>
      </c>
      <c r="C130" s="76"/>
      <c r="D130" s="76">
        <v>0</v>
      </c>
      <c r="E130" s="50" t="e">
        <f t="shared" si="6"/>
        <v>#DIV/0!</v>
      </c>
      <c r="F130" s="99"/>
      <c r="G130" s="99"/>
      <c r="H130" s="99"/>
    </row>
    <row r="131" spans="1:9" s="72" customFormat="1">
      <c r="A131" s="129"/>
      <c r="B131" s="37"/>
      <c r="C131" s="43"/>
      <c r="D131" s="43"/>
      <c r="E131" s="52"/>
      <c r="F131" s="101"/>
      <c r="G131" s="101"/>
      <c r="H131" s="101"/>
    </row>
    <row r="132" spans="1:9" s="72" customFormat="1">
      <c r="A132" s="128" t="s">
        <v>146</v>
      </c>
      <c r="B132" s="40" t="s">
        <v>147</v>
      </c>
      <c r="C132" s="46">
        <f t="shared" ref="C132:D132" si="21">C133+C136</f>
        <v>33849250</v>
      </c>
      <c r="D132" s="46">
        <f t="shared" si="21"/>
        <v>33067214.099999998</v>
      </c>
      <c r="E132" s="52">
        <f t="shared" si="6"/>
        <v>97.689650730813824</v>
      </c>
      <c r="F132" s="100"/>
      <c r="G132" s="100"/>
      <c r="H132" s="100"/>
    </row>
    <row r="133" spans="1:9" s="72" customFormat="1">
      <c r="A133" s="145">
        <v>41</v>
      </c>
      <c r="B133" s="30" t="s">
        <v>9</v>
      </c>
      <c r="C133" s="46">
        <f t="shared" ref="C133:D134" si="22">C134</f>
        <v>5100000</v>
      </c>
      <c r="D133" s="46">
        <f t="shared" si="22"/>
        <v>8628839.6999999993</v>
      </c>
      <c r="E133" s="52">
        <f t="shared" si="6"/>
        <v>169.19293529411763</v>
      </c>
      <c r="F133" s="100"/>
      <c r="G133" s="100"/>
      <c r="H133" s="100"/>
    </row>
    <row r="134" spans="1:9" s="72" customFormat="1">
      <c r="A134" s="145">
        <v>411</v>
      </c>
      <c r="B134" s="30" t="s">
        <v>106</v>
      </c>
      <c r="C134" s="46">
        <f t="shared" si="22"/>
        <v>5100000</v>
      </c>
      <c r="D134" s="46">
        <f t="shared" si="22"/>
        <v>8628839.6999999993</v>
      </c>
      <c r="E134" s="52">
        <f t="shared" si="6"/>
        <v>169.19293529411763</v>
      </c>
      <c r="F134" s="100"/>
      <c r="G134" s="100"/>
      <c r="H134" s="100"/>
    </row>
    <row r="135" spans="1:9">
      <c r="A135" s="120">
        <v>4111</v>
      </c>
      <c r="B135" s="60" t="s">
        <v>39</v>
      </c>
      <c r="C135" s="251">
        <v>5100000</v>
      </c>
      <c r="D135" s="43">
        <v>8628839.6999999993</v>
      </c>
      <c r="E135" s="221">
        <f t="shared" si="6"/>
        <v>169.19293529411763</v>
      </c>
      <c r="F135" s="50"/>
      <c r="G135" s="50"/>
      <c r="H135" s="50"/>
      <c r="I135" s="71"/>
    </row>
    <row r="136" spans="1:9">
      <c r="A136" s="145">
        <v>42</v>
      </c>
      <c r="B136" s="142" t="s">
        <v>219</v>
      </c>
      <c r="C136" s="56">
        <f t="shared" ref="C136:D137" si="23">C137</f>
        <v>28749250</v>
      </c>
      <c r="D136" s="56">
        <f t="shared" si="23"/>
        <v>24438374.399999999</v>
      </c>
      <c r="E136" s="52">
        <f t="shared" si="6"/>
        <v>85.005258919797896</v>
      </c>
      <c r="F136" s="50"/>
      <c r="G136" s="50"/>
      <c r="H136" s="50"/>
      <c r="I136" s="71"/>
    </row>
    <row r="137" spans="1:9">
      <c r="A137" s="145">
        <v>421</v>
      </c>
      <c r="B137" s="142" t="s">
        <v>12</v>
      </c>
      <c r="C137" s="56">
        <f t="shared" si="23"/>
        <v>28749250</v>
      </c>
      <c r="D137" s="56">
        <f t="shared" si="23"/>
        <v>24438374.399999999</v>
      </c>
      <c r="E137" s="52">
        <f t="shared" ref="E137:E162" si="24">D137/C137*100</f>
        <v>85.005258919797896</v>
      </c>
      <c r="F137" s="50"/>
      <c r="G137" s="50"/>
      <c r="H137" s="50"/>
      <c r="I137" s="71"/>
    </row>
    <row r="138" spans="1:9">
      <c r="A138" s="121">
        <v>4213</v>
      </c>
      <c r="B138" s="33" t="s">
        <v>226</v>
      </c>
      <c r="C138" s="251">
        <v>28749250</v>
      </c>
      <c r="D138" s="43">
        <v>24438374.399999999</v>
      </c>
      <c r="E138" s="221">
        <f t="shared" si="24"/>
        <v>85.005258919797896</v>
      </c>
      <c r="F138" s="94"/>
      <c r="G138" s="94"/>
      <c r="H138" s="94"/>
      <c r="I138" s="71"/>
    </row>
    <row r="139" spans="1:9">
      <c r="A139" s="121"/>
      <c r="B139" s="65"/>
      <c r="C139" s="50"/>
      <c r="D139" s="50"/>
      <c r="E139" s="52"/>
      <c r="F139" s="51"/>
      <c r="G139" s="51"/>
      <c r="H139" s="51"/>
      <c r="I139" s="71"/>
    </row>
    <row r="140" spans="1:9" s="72" customFormat="1">
      <c r="A140" s="128" t="s">
        <v>148</v>
      </c>
      <c r="B140" s="40" t="s">
        <v>149</v>
      </c>
      <c r="C140" s="46">
        <f t="shared" ref="C140:D140" si="25">C141+C144</f>
        <v>6790000</v>
      </c>
      <c r="D140" s="46">
        <f t="shared" si="25"/>
        <v>4405008.55</v>
      </c>
      <c r="E140" s="52">
        <f t="shared" si="24"/>
        <v>64.874941826215021</v>
      </c>
      <c r="F140" s="100"/>
      <c r="G140" s="100"/>
      <c r="H140" s="100"/>
      <c r="I140" s="102"/>
    </row>
    <row r="141" spans="1:9" s="72" customFormat="1" hidden="1">
      <c r="A141" s="145">
        <v>41</v>
      </c>
      <c r="B141" s="30" t="s">
        <v>9</v>
      </c>
      <c r="C141" s="46">
        <f t="shared" ref="C141:D142" si="26">C142</f>
        <v>0</v>
      </c>
      <c r="D141" s="46">
        <f t="shared" si="26"/>
        <v>0</v>
      </c>
      <c r="E141" s="52"/>
      <c r="F141" s="100"/>
      <c r="G141" s="100"/>
      <c r="H141" s="100"/>
      <c r="I141" s="102"/>
    </row>
    <row r="142" spans="1:9" s="72" customFormat="1" hidden="1">
      <c r="A142" s="145">
        <v>411</v>
      </c>
      <c r="B142" s="30" t="s">
        <v>106</v>
      </c>
      <c r="C142" s="46">
        <f t="shared" si="26"/>
        <v>0</v>
      </c>
      <c r="D142" s="46">
        <f t="shared" si="26"/>
        <v>0</v>
      </c>
      <c r="E142" s="52"/>
      <c r="F142" s="100"/>
      <c r="G142" s="100"/>
      <c r="H142" s="100"/>
      <c r="I142" s="102"/>
    </row>
    <row r="143" spans="1:9" s="72" customFormat="1" hidden="1">
      <c r="A143" s="120">
        <v>4111</v>
      </c>
      <c r="B143" s="60" t="s">
        <v>39</v>
      </c>
      <c r="C143" s="43">
        <v>0</v>
      </c>
      <c r="D143" s="43"/>
      <c r="E143" s="52"/>
      <c r="F143" s="98"/>
      <c r="G143" s="98"/>
      <c r="H143" s="98"/>
      <c r="I143" s="104"/>
    </row>
    <row r="144" spans="1:9" s="72" customFormat="1">
      <c r="A144" s="145">
        <v>42</v>
      </c>
      <c r="B144" s="142" t="s">
        <v>219</v>
      </c>
      <c r="C144" s="46">
        <f t="shared" ref="C144:D145" si="27">C145</f>
        <v>6790000</v>
      </c>
      <c r="D144" s="46">
        <f t="shared" si="27"/>
        <v>4405008.55</v>
      </c>
      <c r="E144" s="52">
        <f t="shared" si="24"/>
        <v>64.874941826215021</v>
      </c>
      <c r="F144" s="98"/>
      <c r="G144" s="98"/>
      <c r="H144" s="98"/>
      <c r="I144" s="104"/>
    </row>
    <row r="145" spans="1:9" s="72" customFormat="1">
      <c r="A145" s="145">
        <v>421</v>
      </c>
      <c r="B145" s="142" t="s">
        <v>12</v>
      </c>
      <c r="C145" s="46">
        <f t="shared" si="27"/>
        <v>6790000</v>
      </c>
      <c r="D145" s="46">
        <f t="shared" si="27"/>
        <v>4405008.55</v>
      </c>
      <c r="E145" s="52">
        <f t="shared" si="24"/>
        <v>64.874941826215021</v>
      </c>
      <c r="F145" s="98"/>
      <c r="G145" s="98"/>
      <c r="H145" s="98"/>
      <c r="I145" s="104"/>
    </row>
    <row r="146" spans="1:9" s="72" customFormat="1">
      <c r="A146" s="129">
        <v>4213</v>
      </c>
      <c r="B146" s="33" t="s">
        <v>226</v>
      </c>
      <c r="C146" s="251">
        <v>6790000</v>
      </c>
      <c r="D146" s="43">
        <v>4405008.55</v>
      </c>
      <c r="E146" s="221">
        <f t="shared" si="24"/>
        <v>64.874941826215021</v>
      </c>
      <c r="F146" s="99"/>
      <c r="G146" s="99"/>
      <c r="H146" s="99"/>
    </row>
    <row r="147" spans="1:9" s="72" customFormat="1">
      <c r="A147" s="129"/>
      <c r="B147" s="37"/>
      <c r="C147" s="43"/>
      <c r="D147" s="43"/>
      <c r="E147" s="52"/>
      <c r="F147" s="101"/>
      <c r="G147" s="101"/>
      <c r="H147" s="101"/>
    </row>
    <row r="148" spans="1:9" s="72" customFormat="1">
      <c r="A148" s="128" t="s">
        <v>150</v>
      </c>
      <c r="B148" s="40" t="s">
        <v>151</v>
      </c>
      <c r="C148" s="46">
        <f t="shared" ref="C148:D148" si="28">C151+C154</f>
        <v>67018000</v>
      </c>
      <c r="D148" s="46">
        <f t="shared" si="28"/>
        <v>55368309.240000002</v>
      </c>
      <c r="E148" s="52">
        <f t="shared" si="24"/>
        <v>82.617071891133733</v>
      </c>
      <c r="F148" s="100"/>
      <c r="G148" s="100"/>
      <c r="H148" s="100"/>
    </row>
    <row r="149" spans="1:9" s="72" customFormat="1">
      <c r="A149" s="145">
        <v>41</v>
      </c>
      <c r="B149" s="30" t="s">
        <v>9</v>
      </c>
      <c r="C149" s="46">
        <f t="shared" ref="C149:D150" si="29">C150</f>
        <v>550000</v>
      </c>
      <c r="D149" s="46">
        <f t="shared" si="29"/>
        <v>90565.77</v>
      </c>
      <c r="E149" s="52">
        <f t="shared" si="24"/>
        <v>16.466503636363637</v>
      </c>
      <c r="F149" s="100"/>
      <c r="G149" s="100"/>
      <c r="H149" s="100"/>
    </row>
    <row r="150" spans="1:9" s="72" customFormat="1">
      <c r="A150" s="145">
        <v>411</v>
      </c>
      <c r="B150" s="30" t="s">
        <v>106</v>
      </c>
      <c r="C150" s="46">
        <f t="shared" si="29"/>
        <v>550000</v>
      </c>
      <c r="D150" s="46">
        <f t="shared" si="29"/>
        <v>90565.77</v>
      </c>
      <c r="E150" s="52">
        <f t="shared" si="24"/>
        <v>16.466503636363637</v>
      </c>
      <c r="F150" s="100"/>
      <c r="G150" s="100"/>
      <c r="H150" s="100"/>
    </row>
    <row r="151" spans="1:9" s="72" customFormat="1">
      <c r="A151" s="120">
        <v>4111</v>
      </c>
      <c r="B151" s="60" t="s">
        <v>39</v>
      </c>
      <c r="C151" s="251">
        <v>550000</v>
      </c>
      <c r="D151" s="43">
        <v>90565.77</v>
      </c>
      <c r="E151" s="221">
        <f t="shared" si="24"/>
        <v>16.466503636363637</v>
      </c>
      <c r="F151" s="98"/>
      <c r="G151" s="98"/>
      <c r="H151" s="98"/>
    </row>
    <row r="152" spans="1:9" s="72" customFormat="1">
      <c r="A152" s="145">
        <v>42</v>
      </c>
      <c r="B152" s="142" t="s">
        <v>219</v>
      </c>
      <c r="C152" s="46">
        <f t="shared" ref="C152:D152" si="30">C153</f>
        <v>66468000</v>
      </c>
      <c r="D152" s="46">
        <f t="shared" si="30"/>
        <v>55277743.469999999</v>
      </c>
      <c r="E152" s="52">
        <f t="shared" si="24"/>
        <v>83.164445251850509</v>
      </c>
      <c r="F152" s="98"/>
      <c r="G152" s="98"/>
      <c r="H152" s="98"/>
    </row>
    <row r="153" spans="1:9" s="72" customFormat="1">
      <c r="A153" s="145">
        <v>421</v>
      </c>
      <c r="B153" s="142" t="s">
        <v>12</v>
      </c>
      <c r="C153" s="46">
        <f>C154</f>
        <v>66468000</v>
      </c>
      <c r="D153" s="46">
        <f>D154</f>
        <v>55277743.469999999</v>
      </c>
      <c r="E153" s="52">
        <f t="shared" si="24"/>
        <v>83.164445251850509</v>
      </c>
      <c r="F153" s="98"/>
      <c r="G153" s="98"/>
      <c r="H153" s="98"/>
    </row>
    <row r="154" spans="1:9" s="72" customFormat="1">
      <c r="A154" s="129">
        <v>4213</v>
      </c>
      <c r="B154" s="33" t="s">
        <v>15</v>
      </c>
      <c r="C154" s="251">
        <v>66468000</v>
      </c>
      <c r="D154" s="43">
        <v>55277743.469999999</v>
      </c>
      <c r="E154" s="221">
        <f t="shared" si="24"/>
        <v>83.164445251850509</v>
      </c>
      <c r="F154" s="99"/>
      <c r="G154" s="99"/>
      <c r="H154" s="99"/>
    </row>
    <row r="155" spans="1:9" s="72" customFormat="1">
      <c r="A155" s="129"/>
      <c r="B155" s="37"/>
      <c r="C155" s="43"/>
      <c r="D155" s="43"/>
      <c r="E155" s="50"/>
      <c r="F155" s="101"/>
      <c r="G155" s="101"/>
      <c r="H155" s="101"/>
    </row>
    <row r="156" spans="1:9" s="72" customFormat="1">
      <c r="A156" s="128" t="s">
        <v>152</v>
      </c>
      <c r="B156" s="40" t="s">
        <v>153</v>
      </c>
      <c r="C156" s="46">
        <f>C157+C160</f>
        <v>15406300</v>
      </c>
      <c r="D156" s="46">
        <f>D157+D160</f>
        <v>15453736.51</v>
      </c>
      <c r="E156" s="52">
        <f t="shared" si="24"/>
        <v>100.30790332526306</v>
      </c>
      <c r="F156" s="100"/>
      <c r="G156" s="100"/>
      <c r="H156" s="100"/>
    </row>
    <row r="157" spans="1:9" s="72" customFormat="1">
      <c r="A157" s="145">
        <v>41</v>
      </c>
      <c r="B157" s="30" t="s">
        <v>9</v>
      </c>
      <c r="C157" s="46">
        <f>C158</f>
        <v>2150000</v>
      </c>
      <c r="D157" s="46">
        <f>D158</f>
        <v>3641318.99</v>
      </c>
      <c r="E157" s="52">
        <f t="shared" si="24"/>
        <v>169.36367395348839</v>
      </c>
      <c r="F157" s="100"/>
      <c r="G157" s="100"/>
      <c r="H157" s="100"/>
    </row>
    <row r="158" spans="1:9" s="72" customFormat="1">
      <c r="A158" s="145">
        <v>411</v>
      </c>
      <c r="B158" s="30" t="s">
        <v>106</v>
      </c>
      <c r="C158" s="46">
        <f t="shared" ref="C158:D158" si="31">C159</f>
        <v>2150000</v>
      </c>
      <c r="D158" s="46">
        <f t="shared" si="31"/>
        <v>3641318.99</v>
      </c>
      <c r="E158" s="52">
        <f t="shared" si="24"/>
        <v>169.36367395348839</v>
      </c>
      <c r="F158" s="100"/>
      <c r="G158" s="100"/>
      <c r="H158" s="100"/>
    </row>
    <row r="159" spans="1:9">
      <c r="A159" s="120">
        <v>4111</v>
      </c>
      <c r="B159" s="60" t="s">
        <v>39</v>
      </c>
      <c r="C159" s="251">
        <v>2150000</v>
      </c>
      <c r="D159" s="43">
        <v>3641318.99</v>
      </c>
      <c r="E159" s="221">
        <f t="shared" si="24"/>
        <v>169.36367395348839</v>
      </c>
      <c r="F159" s="50"/>
      <c r="G159" s="50"/>
      <c r="H159" s="50"/>
    </row>
    <row r="160" spans="1:9">
      <c r="A160" s="145">
        <v>42</v>
      </c>
      <c r="B160" s="142" t="s">
        <v>219</v>
      </c>
      <c r="C160" s="56">
        <f t="shared" ref="C160:D161" si="32">C161</f>
        <v>13256300</v>
      </c>
      <c r="D160" s="56">
        <f t="shared" si="32"/>
        <v>11812417.52</v>
      </c>
      <c r="E160" s="52">
        <f t="shared" si="24"/>
        <v>89.107952596124107</v>
      </c>
      <c r="F160" s="50"/>
      <c r="G160" s="50"/>
      <c r="H160" s="50"/>
    </row>
    <row r="161" spans="1:8">
      <c r="A161" s="145">
        <v>421</v>
      </c>
      <c r="B161" s="142" t="s">
        <v>12</v>
      </c>
      <c r="C161" s="56">
        <f t="shared" si="32"/>
        <v>13256300</v>
      </c>
      <c r="D161" s="56">
        <f t="shared" si="32"/>
        <v>11812417.52</v>
      </c>
      <c r="E161" s="52">
        <f t="shared" si="24"/>
        <v>89.107952596124107</v>
      </c>
      <c r="F161" s="50"/>
      <c r="G161" s="50"/>
      <c r="H161" s="50"/>
    </row>
    <row r="162" spans="1:8">
      <c r="A162" s="121">
        <v>4213</v>
      </c>
      <c r="B162" s="33" t="s">
        <v>226</v>
      </c>
      <c r="C162" s="250">
        <v>13256300</v>
      </c>
      <c r="D162" s="43">
        <v>11812417.52</v>
      </c>
      <c r="E162" s="221">
        <f t="shared" si="24"/>
        <v>89.107952596124107</v>
      </c>
      <c r="F162" s="94"/>
      <c r="G162" s="94"/>
      <c r="H162" s="94"/>
    </row>
    <row r="163" spans="1:8">
      <c r="A163" s="121"/>
      <c r="B163" s="60"/>
      <c r="C163" s="43"/>
      <c r="D163" s="43"/>
      <c r="E163" s="52"/>
      <c r="F163" s="94"/>
      <c r="G163" s="94"/>
      <c r="H163" s="94"/>
    </row>
    <row r="164" spans="1:8" s="72" customFormat="1">
      <c r="A164" s="128" t="s">
        <v>193</v>
      </c>
      <c r="B164" s="40" t="s">
        <v>159</v>
      </c>
      <c r="C164" s="46">
        <f t="shared" ref="C164:D164" si="33">C165+C168</f>
        <v>138500000</v>
      </c>
      <c r="D164" s="46">
        <f t="shared" si="33"/>
        <v>108373004.98999999</v>
      </c>
      <c r="E164" s="52">
        <f t="shared" ref="E164:E175" si="34">D164/C164*100</f>
        <v>78.247657032490963</v>
      </c>
      <c r="F164" s="100"/>
      <c r="G164" s="100"/>
      <c r="H164" s="100"/>
    </row>
    <row r="165" spans="1:8" s="72" customFormat="1">
      <c r="A165" s="145">
        <v>41</v>
      </c>
      <c r="B165" s="30" t="s">
        <v>9</v>
      </c>
      <c r="C165" s="46">
        <f t="shared" ref="C165:D166" si="35">C166</f>
        <v>7000000</v>
      </c>
      <c r="D165" s="46">
        <f t="shared" si="35"/>
        <v>6000585.75</v>
      </c>
      <c r="E165" s="52">
        <f t="shared" si="34"/>
        <v>85.72265357142858</v>
      </c>
      <c r="F165" s="100"/>
      <c r="G165" s="100"/>
      <c r="H165" s="100"/>
    </row>
    <row r="166" spans="1:8" s="72" customFormat="1">
      <c r="A166" s="145">
        <v>411</v>
      </c>
      <c r="B166" s="30" t="s">
        <v>106</v>
      </c>
      <c r="C166" s="46">
        <f t="shared" si="35"/>
        <v>7000000</v>
      </c>
      <c r="D166" s="46">
        <f t="shared" si="35"/>
        <v>6000585.75</v>
      </c>
      <c r="E166" s="52">
        <f t="shared" si="34"/>
        <v>85.72265357142858</v>
      </c>
      <c r="F166" s="100"/>
      <c r="G166" s="100"/>
      <c r="H166" s="100"/>
    </row>
    <row r="167" spans="1:8">
      <c r="A167" s="120">
        <v>4111</v>
      </c>
      <c r="B167" s="60" t="s">
        <v>39</v>
      </c>
      <c r="C167" s="251">
        <v>7000000</v>
      </c>
      <c r="D167" s="43">
        <v>6000585.75</v>
      </c>
      <c r="E167" s="221">
        <f t="shared" si="34"/>
        <v>85.72265357142858</v>
      </c>
      <c r="F167" s="50"/>
      <c r="G167" s="50"/>
      <c r="H167" s="50"/>
    </row>
    <row r="168" spans="1:8">
      <c r="A168" s="145">
        <v>42</v>
      </c>
      <c r="B168" s="142" t="s">
        <v>219</v>
      </c>
      <c r="C168" s="56">
        <f t="shared" ref="C168:D168" si="36">C169</f>
        <v>131500000</v>
      </c>
      <c r="D168" s="56">
        <f t="shared" si="36"/>
        <v>102372419.23999999</v>
      </c>
      <c r="E168" s="52">
        <f t="shared" si="34"/>
        <v>77.849748471482883</v>
      </c>
      <c r="F168" s="50"/>
      <c r="G168" s="50"/>
      <c r="H168" s="50"/>
    </row>
    <row r="169" spans="1:8">
      <c r="A169" s="145">
        <v>421</v>
      </c>
      <c r="B169" s="142" t="s">
        <v>12</v>
      </c>
      <c r="C169" s="56">
        <f t="shared" ref="C169:D169" si="37">C170+C171</f>
        <v>131500000</v>
      </c>
      <c r="D169" s="56">
        <f t="shared" si="37"/>
        <v>102372419.23999999</v>
      </c>
      <c r="E169" s="52">
        <f t="shared" si="34"/>
        <v>77.849748471482883</v>
      </c>
      <c r="F169" s="50"/>
      <c r="G169" s="50"/>
      <c r="H169" s="50"/>
    </row>
    <row r="170" spans="1:8">
      <c r="A170" s="130">
        <v>4213</v>
      </c>
      <c r="B170" s="33" t="s">
        <v>226</v>
      </c>
      <c r="C170" s="251">
        <v>118000000</v>
      </c>
      <c r="D170" s="43">
        <v>88617076.019999996</v>
      </c>
      <c r="E170" s="221">
        <f t="shared" si="34"/>
        <v>75.099216966101693</v>
      </c>
      <c r="F170" s="94"/>
      <c r="G170" s="94"/>
      <c r="H170" s="94"/>
    </row>
    <row r="171" spans="1:8">
      <c r="A171" s="130">
        <v>4213</v>
      </c>
      <c r="B171" s="107" t="s">
        <v>143</v>
      </c>
      <c r="C171" s="251">
        <v>13500000</v>
      </c>
      <c r="D171" s="43">
        <v>13755343.220000001</v>
      </c>
      <c r="E171" s="221">
        <f t="shared" si="34"/>
        <v>101.89143125925926</v>
      </c>
      <c r="F171" s="94"/>
      <c r="G171" s="94"/>
      <c r="H171" s="94"/>
    </row>
    <row r="172" spans="1:8">
      <c r="A172" s="130"/>
      <c r="B172" s="107"/>
      <c r="C172" s="43"/>
      <c r="D172" s="43"/>
      <c r="E172" s="52"/>
      <c r="F172" s="94"/>
      <c r="G172" s="94"/>
      <c r="H172" s="94"/>
    </row>
    <row r="173" spans="1:8" s="161" customFormat="1">
      <c r="A173" s="159" t="s">
        <v>241</v>
      </c>
      <c r="B173" s="160" t="s">
        <v>242</v>
      </c>
      <c r="C173" s="261">
        <f t="shared" ref="C173:D173" si="38">C174+C177</f>
        <v>1150000</v>
      </c>
      <c r="D173" s="46">
        <f t="shared" si="38"/>
        <v>1147817.19</v>
      </c>
      <c r="E173" s="99">
        <f t="shared" si="34"/>
        <v>99.810190434782612</v>
      </c>
      <c r="F173" s="94"/>
      <c r="G173" s="94"/>
      <c r="H173" s="94"/>
    </row>
    <row r="174" spans="1:8" s="161" customFormat="1">
      <c r="A174" s="159">
        <v>42</v>
      </c>
      <c r="B174" s="160" t="s">
        <v>219</v>
      </c>
      <c r="C174" s="261">
        <f t="shared" ref="C174:D175" si="39">C175</f>
        <v>1150000</v>
      </c>
      <c r="D174" s="46">
        <f t="shared" si="39"/>
        <v>1147817.19</v>
      </c>
      <c r="E174" s="99">
        <f t="shared" si="34"/>
        <v>99.810190434782612</v>
      </c>
      <c r="F174" s="94"/>
      <c r="G174" s="94"/>
      <c r="H174" s="94"/>
    </row>
    <row r="175" spans="1:8" s="161" customFormat="1">
      <c r="A175" s="159">
        <v>421</v>
      </c>
      <c r="B175" s="160" t="s">
        <v>12</v>
      </c>
      <c r="C175" s="261">
        <f t="shared" si="39"/>
        <v>1150000</v>
      </c>
      <c r="D175" s="46">
        <f t="shared" si="39"/>
        <v>1147817.19</v>
      </c>
      <c r="E175" s="99">
        <f t="shared" si="34"/>
        <v>99.810190434782612</v>
      </c>
      <c r="F175" s="94"/>
      <c r="G175" s="94"/>
      <c r="H175" s="94"/>
    </row>
    <row r="176" spans="1:8">
      <c r="A176" s="130">
        <v>4213</v>
      </c>
      <c r="B176" s="107" t="s">
        <v>226</v>
      </c>
      <c r="C176" s="252">
        <v>1150000</v>
      </c>
      <c r="D176" s="43">
        <v>1147817.19</v>
      </c>
      <c r="E176" s="52"/>
      <c r="F176" s="94"/>
      <c r="G176" s="94"/>
      <c r="H176" s="94"/>
    </row>
    <row r="177" spans="1:8">
      <c r="A177" s="130"/>
      <c r="B177" s="107"/>
      <c r="C177" s="43"/>
      <c r="D177" s="43"/>
      <c r="E177" s="52"/>
      <c r="F177" s="94"/>
      <c r="G177" s="94"/>
      <c r="H177" s="94"/>
    </row>
    <row r="178" spans="1:8" s="155" customFormat="1" hidden="1">
      <c r="A178" s="152" t="s">
        <v>234</v>
      </c>
      <c r="B178" s="153" t="s">
        <v>235</v>
      </c>
      <c r="C178" s="46">
        <f>C179+C182</f>
        <v>0</v>
      </c>
      <c r="D178" s="46">
        <f>D179+D182</f>
        <v>0</v>
      </c>
      <c r="E178" s="52"/>
      <c r="F178" s="154"/>
      <c r="G178" s="154"/>
      <c r="H178" s="154"/>
    </row>
    <row r="179" spans="1:8" s="72" customFormat="1" hidden="1">
      <c r="A179" s="145">
        <v>41</v>
      </c>
      <c r="B179" s="30" t="s">
        <v>9</v>
      </c>
      <c r="C179" s="46">
        <f>C180</f>
        <v>0</v>
      </c>
      <c r="D179" s="46">
        <f>D180</f>
        <v>0</v>
      </c>
      <c r="E179" s="52"/>
      <c r="F179" s="100"/>
      <c r="G179" s="100"/>
      <c r="H179" s="100"/>
    </row>
    <row r="180" spans="1:8" s="72" customFormat="1" hidden="1">
      <c r="A180" s="145">
        <v>411</v>
      </c>
      <c r="B180" s="30" t="s">
        <v>106</v>
      </c>
      <c r="C180" s="46">
        <f t="shared" ref="C180:D180" si="40">C181</f>
        <v>0</v>
      </c>
      <c r="D180" s="46">
        <f t="shared" si="40"/>
        <v>0</v>
      </c>
      <c r="E180" s="52"/>
      <c r="F180" s="100"/>
      <c r="G180" s="100"/>
      <c r="H180" s="100"/>
    </row>
    <row r="181" spans="1:8" hidden="1">
      <c r="A181" s="120">
        <v>4111</v>
      </c>
      <c r="B181" s="60" t="s">
        <v>39</v>
      </c>
      <c r="C181" s="43">
        <v>0</v>
      </c>
      <c r="D181" s="43"/>
      <c r="E181" s="52"/>
      <c r="F181" s="50"/>
      <c r="G181" s="50"/>
      <c r="H181" s="50"/>
    </row>
    <row r="182" spans="1:8" hidden="1">
      <c r="A182" s="145">
        <v>42</v>
      </c>
      <c r="B182" s="142" t="s">
        <v>219</v>
      </c>
      <c r="C182" s="56">
        <f t="shared" ref="C182:D183" si="41">C183</f>
        <v>0</v>
      </c>
      <c r="D182" s="56">
        <f t="shared" si="41"/>
        <v>0</v>
      </c>
      <c r="E182" s="52"/>
      <c r="F182" s="50"/>
      <c r="G182" s="50"/>
      <c r="H182" s="50"/>
    </row>
    <row r="183" spans="1:8" hidden="1">
      <c r="A183" s="145">
        <v>421</v>
      </c>
      <c r="B183" s="142" t="s">
        <v>12</v>
      </c>
      <c r="C183" s="56">
        <f t="shared" si="41"/>
        <v>0</v>
      </c>
      <c r="D183" s="56">
        <f t="shared" si="41"/>
        <v>0</v>
      </c>
      <c r="E183" s="52"/>
      <c r="F183" s="50"/>
      <c r="G183" s="50"/>
      <c r="H183" s="50"/>
    </row>
    <row r="184" spans="1:8" hidden="1">
      <c r="A184" s="121">
        <v>4213</v>
      </c>
      <c r="B184" s="33" t="s">
        <v>226</v>
      </c>
      <c r="C184" s="43"/>
      <c r="D184" s="43"/>
      <c r="E184" s="52"/>
      <c r="F184" s="94"/>
      <c r="G184" s="94"/>
      <c r="H184" s="94"/>
    </row>
    <row r="185" spans="1:8" hidden="1">
      <c r="A185" s="130"/>
      <c r="B185" s="107"/>
      <c r="C185" s="43"/>
      <c r="D185" s="43"/>
      <c r="E185" s="52"/>
      <c r="F185" s="94"/>
      <c r="G185" s="94"/>
      <c r="H185" s="94"/>
    </row>
    <row r="186" spans="1:8" s="240" customFormat="1">
      <c r="A186" s="238" t="s">
        <v>234</v>
      </c>
      <c r="B186" s="239" t="s">
        <v>235</v>
      </c>
      <c r="C186" s="46">
        <f>C187+C190</f>
        <v>360000000</v>
      </c>
      <c r="D186" s="46">
        <f>D187+D190</f>
        <v>331388218.92000002</v>
      </c>
      <c r="E186" s="44">
        <f t="shared" ref="E186:E192" si="42">D186/C186*100</f>
        <v>92.052283033333339</v>
      </c>
      <c r="F186" s="100"/>
      <c r="G186" s="100"/>
    </row>
    <row r="187" spans="1:8" s="72" customFormat="1">
      <c r="A187" s="145">
        <v>41</v>
      </c>
      <c r="B187" s="30" t="s">
        <v>9</v>
      </c>
      <c r="C187" s="46">
        <f>C188</f>
        <v>3000000</v>
      </c>
      <c r="D187" s="36">
        <f>D188</f>
        <v>7857446.3200000003</v>
      </c>
      <c r="E187" s="44">
        <f t="shared" si="42"/>
        <v>261.91487733333332</v>
      </c>
      <c r="F187" s="100"/>
      <c r="G187" s="100"/>
    </row>
    <row r="188" spans="1:8" s="72" customFormat="1">
      <c r="A188" s="145">
        <v>411</v>
      </c>
      <c r="B188" s="30" t="s">
        <v>106</v>
      </c>
      <c r="C188" s="46">
        <f t="shared" ref="C188:D188" si="43">C189</f>
        <v>3000000</v>
      </c>
      <c r="D188" s="36">
        <f t="shared" si="43"/>
        <v>7857446.3200000003</v>
      </c>
      <c r="E188" s="44">
        <f t="shared" si="42"/>
        <v>261.91487733333332</v>
      </c>
      <c r="F188" s="100"/>
      <c r="G188" s="100"/>
    </row>
    <row r="189" spans="1:8" s="223" customFormat="1">
      <c r="A189" s="120">
        <v>4111</v>
      </c>
      <c r="B189" s="60" t="s">
        <v>39</v>
      </c>
      <c r="C189" s="251">
        <v>3000000</v>
      </c>
      <c r="D189" s="39">
        <v>7857446.3200000003</v>
      </c>
      <c r="E189" s="222">
        <f t="shared" si="42"/>
        <v>261.91487733333332</v>
      </c>
      <c r="F189" s="50"/>
      <c r="G189" s="50"/>
    </row>
    <row r="190" spans="1:8" s="223" customFormat="1">
      <c r="A190" s="145">
        <v>42</v>
      </c>
      <c r="B190" s="142" t="s">
        <v>219</v>
      </c>
      <c r="C190" s="56">
        <f t="shared" ref="C190:D191" si="44">C191</f>
        <v>357000000</v>
      </c>
      <c r="D190" s="56">
        <f t="shared" si="44"/>
        <v>323530772.60000002</v>
      </c>
      <c r="E190" s="44">
        <f t="shared" si="42"/>
        <v>90.624866274509813</v>
      </c>
      <c r="F190" s="50"/>
      <c r="G190" s="50"/>
    </row>
    <row r="191" spans="1:8" s="223" customFormat="1">
      <c r="A191" s="145">
        <v>421</v>
      </c>
      <c r="B191" s="142" t="s">
        <v>12</v>
      </c>
      <c r="C191" s="56">
        <f t="shared" si="44"/>
        <v>357000000</v>
      </c>
      <c r="D191" s="56">
        <f t="shared" si="44"/>
        <v>323530772.60000002</v>
      </c>
      <c r="E191" s="44">
        <f t="shared" si="42"/>
        <v>90.624866274509813</v>
      </c>
      <c r="F191" s="50"/>
      <c r="G191" s="50"/>
    </row>
    <row r="192" spans="1:8" s="223" customFormat="1">
      <c r="A192" s="121">
        <v>4213</v>
      </c>
      <c r="B192" s="33" t="s">
        <v>226</v>
      </c>
      <c r="C192" s="248">
        <v>357000000</v>
      </c>
      <c r="D192" s="39">
        <v>323530772.60000002</v>
      </c>
      <c r="E192" s="221">
        <f t="shared" si="42"/>
        <v>90.624866274509813</v>
      </c>
      <c r="F192" s="94"/>
      <c r="G192" s="94"/>
    </row>
    <row r="193" spans="1:8" s="223" customFormat="1">
      <c r="A193" s="121"/>
      <c r="B193" s="33"/>
      <c r="C193" s="39"/>
      <c r="D193" s="39"/>
      <c r="E193" s="45"/>
      <c r="F193" s="94"/>
      <c r="G193" s="94"/>
    </row>
    <row r="194" spans="1:8" s="72" customFormat="1">
      <c r="A194" s="126">
        <v>104</v>
      </c>
      <c r="B194" s="32" t="s">
        <v>154</v>
      </c>
      <c r="C194" s="46">
        <f>C196+C201+C206</f>
        <v>409155000</v>
      </c>
      <c r="D194" s="46">
        <f>D196+D201+D206</f>
        <v>398481249.5</v>
      </c>
      <c r="E194" s="52">
        <f>D194/C194*100</f>
        <v>97.391269689970798</v>
      </c>
      <c r="F194" s="52"/>
      <c r="G194" s="52"/>
      <c r="H194" s="52"/>
    </row>
    <row r="195" spans="1:8">
      <c r="C195" s="43"/>
      <c r="D195" s="43"/>
      <c r="E195" s="52"/>
      <c r="F195" s="50"/>
      <c r="G195" s="50"/>
      <c r="H195" s="50"/>
    </row>
    <row r="196" spans="1:8">
      <c r="A196" s="124" t="s">
        <v>155</v>
      </c>
      <c r="B196" s="6" t="s">
        <v>156</v>
      </c>
      <c r="C196" s="77">
        <f>C199</f>
        <v>384350000</v>
      </c>
      <c r="D196" s="77">
        <f>D199</f>
        <v>381472591.30000001</v>
      </c>
      <c r="E196" s="52">
        <f>D196/C196*100</f>
        <v>99.251357174450376</v>
      </c>
      <c r="F196" s="52"/>
      <c r="G196" s="52"/>
      <c r="H196" s="52"/>
    </row>
    <row r="197" spans="1:8">
      <c r="A197" s="115">
        <v>32</v>
      </c>
      <c r="B197" s="142" t="s">
        <v>1</v>
      </c>
      <c r="C197" s="150">
        <f t="shared" ref="C197:D198" si="45">C198</f>
        <v>384350000</v>
      </c>
      <c r="D197" s="150">
        <f t="shared" si="45"/>
        <v>381472591.30000001</v>
      </c>
      <c r="E197" s="52">
        <f>D197/C197*100</f>
        <v>99.251357174450376</v>
      </c>
      <c r="F197" s="52"/>
      <c r="G197" s="52"/>
      <c r="H197" s="52"/>
    </row>
    <row r="198" spans="1:8">
      <c r="A198" s="115">
        <v>323</v>
      </c>
      <c r="B198" s="59" t="s">
        <v>6</v>
      </c>
      <c r="C198" s="150">
        <f t="shared" si="45"/>
        <v>384350000</v>
      </c>
      <c r="D198" s="150">
        <f t="shared" si="45"/>
        <v>381472591.30000001</v>
      </c>
      <c r="E198" s="52">
        <f>D198/C198*100</f>
        <v>99.251357174450376</v>
      </c>
      <c r="F198" s="52"/>
      <c r="G198" s="52"/>
      <c r="H198" s="52"/>
    </row>
    <row r="199" spans="1:8">
      <c r="A199" s="131">
        <v>3232</v>
      </c>
      <c r="B199" s="75" t="s">
        <v>7</v>
      </c>
      <c r="C199" s="254">
        <f>'rashodi-opći dio'!E26</f>
        <v>384350000</v>
      </c>
      <c r="D199" s="73">
        <f>'rashodi-opći dio'!F26</f>
        <v>381472591.30000001</v>
      </c>
      <c r="E199" s="221">
        <f>D199/C199*100</f>
        <v>99.251357174450376</v>
      </c>
      <c r="F199" s="50"/>
      <c r="G199" s="50"/>
      <c r="H199" s="50"/>
    </row>
    <row r="200" spans="1:8">
      <c r="C200" s="43"/>
      <c r="D200" s="43"/>
      <c r="E200" s="52"/>
      <c r="F200" s="50"/>
      <c r="G200" s="50"/>
      <c r="H200" s="50"/>
    </row>
    <row r="201" spans="1:8">
      <c r="A201" s="124" t="s">
        <v>157</v>
      </c>
      <c r="B201" s="6" t="s">
        <v>158</v>
      </c>
      <c r="C201" s="77">
        <f>C204</f>
        <v>16000000</v>
      </c>
      <c r="D201" s="77">
        <f>D204</f>
        <v>14332936.199999999</v>
      </c>
      <c r="E201" s="52">
        <f>D201/C201*100</f>
        <v>89.580851249999995</v>
      </c>
      <c r="F201" s="52"/>
      <c r="G201" s="52"/>
      <c r="H201" s="52"/>
    </row>
    <row r="202" spans="1:8">
      <c r="A202" s="115">
        <v>32</v>
      </c>
      <c r="B202" s="142" t="s">
        <v>1</v>
      </c>
      <c r="C202" s="150">
        <f t="shared" ref="C202:D203" si="46">C203</f>
        <v>16000000</v>
      </c>
      <c r="D202" s="150">
        <f t="shared" si="46"/>
        <v>14332936.199999999</v>
      </c>
      <c r="E202" s="52">
        <f>D202/C202*100</f>
        <v>89.580851249999995</v>
      </c>
      <c r="F202" s="52"/>
      <c r="G202" s="52"/>
      <c r="H202" s="52"/>
    </row>
    <row r="203" spans="1:8">
      <c r="A203" s="115">
        <v>323</v>
      </c>
      <c r="B203" s="59" t="s">
        <v>6</v>
      </c>
      <c r="C203" s="150">
        <f t="shared" si="46"/>
        <v>16000000</v>
      </c>
      <c r="D203" s="150">
        <f t="shared" si="46"/>
        <v>14332936.199999999</v>
      </c>
      <c r="E203" s="52">
        <f>D203/C203*100</f>
        <v>89.580851249999995</v>
      </c>
      <c r="F203" s="52"/>
      <c r="G203" s="52"/>
      <c r="H203" s="52"/>
    </row>
    <row r="204" spans="1:8">
      <c r="A204" s="131">
        <v>3232</v>
      </c>
      <c r="B204" s="75" t="s">
        <v>7</v>
      </c>
      <c r="C204" s="254">
        <f>'rashodi-opći dio'!E28</f>
        <v>16000000</v>
      </c>
      <c r="D204" s="73">
        <f>'rashodi-opći dio'!F28</f>
        <v>14332936.199999999</v>
      </c>
      <c r="E204" s="221">
        <f>D204/C204*100</f>
        <v>89.580851249999995</v>
      </c>
      <c r="F204" s="50"/>
      <c r="G204" s="50"/>
      <c r="H204" s="50"/>
    </row>
    <row r="205" spans="1:8">
      <c r="A205" s="122"/>
      <c r="B205" s="74"/>
      <c r="C205" s="43"/>
      <c r="D205" s="43"/>
      <c r="E205" s="52"/>
      <c r="F205" s="50"/>
      <c r="G205" s="50"/>
      <c r="H205" s="50"/>
    </row>
    <row r="206" spans="1:8">
      <c r="A206" s="124" t="s">
        <v>160</v>
      </c>
      <c r="B206" s="6" t="s">
        <v>161</v>
      </c>
      <c r="C206" s="150">
        <f t="shared" ref="C206:D208" si="47">C207</f>
        <v>8805000</v>
      </c>
      <c r="D206" s="150">
        <f t="shared" si="47"/>
        <v>2675722</v>
      </c>
      <c r="E206" s="52">
        <f>D206/C206*100</f>
        <v>30.388665530948323</v>
      </c>
      <c r="F206" s="94"/>
      <c r="G206" s="94"/>
      <c r="H206" s="94"/>
    </row>
    <row r="207" spans="1:8">
      <c r="A207" s="115">
        <v>32</v>
      </c>
      <c r="B207" s="142" t="s">
        <v>1</v>
      </c>
      <c r="C207" s="150">
        <f t="shared" si="47"/>
        <v>8805000</v>
      </c>
      <c r="D207" s="150">
        <f t="shared" si="47"/>
        <v>2675722</v>
      </c>
      <c r="E207" s="52">
        <f>D207/C207*100</f>
        <v>30.388665530948323</v>
      </c>
      <c r="F207" s="94"/>
      <c r="G207" s="94"/>
      <c r="H207" s="94"/>
    </row>
    <row r="208" spans="1:8">
      <c r="A208" s="115">
        <v>323</v>
      </c>
      <c r="B208" s="59" t="s">
        <v>6</v>
      </c>
      <c r="C208" s="150">
        <f t="shared" si="47"/>
        <v>8805000</v>
      </c>
      <c r="D208" s="150">
        <f t="shared" si="47"/>
        <v>2675722</v>
      </c>
      <c r="E208" s="52">
        <f>D208/C208*100</f>
        <v>30.388665530948323</v>
      </c>
      <c r="F208" s="94"/>
      <c r="G208" s="94"/>
      <c r="H208" s="94"/>
    </row>
    <row r="209" spans="1:8">
      <c r="A209" s="127">
        <v>3237</v>
      </c>
      <c r="B209" s="38" t="s">
        <v>83</v>
      </c>
      <c r="C209" s="254">
        <f>'rashodi-opći dio'!E36</f>
        <v>8805000</v>
      </c>
      <c r="D209" s="73">
        <f>'rashodi-opći dio'!F36</f>
        <v>2675722</v>
      </c>
      <c r="E209" s="221">
        <f>D209/C209*100</f>
        <v>30.388665530948323</v>
      </c>
      <c r="F209" s="94"/>
      <c r="G209" s="94"/>
      <c r="H209" s="94"/>
    </row>
    <row r="210" spans="1:8" s="223" customFormat="1">
      <c r="A210" s="127"/>
      <c r="B210" s="38"/>
      <c r="C210" s="73"/>
      <c r="D210" s="73"/>
      <c r="E210" s="221"/>
      <c r="F210" s="94"/>
      <c r="G210" s="94"/>
      <c r="H210" s="94"/>
    </row>
    <row r="211" spans="1:8" s="223" customFormat="1">
      <c r="A211" s="124" t="s">
        <v>261</v>
      </c>
      <c r="B211" s="6" t="s">
        <v>262</v>
      </c>
      <c r="C211" s="236">
        <f>C214</f>
        <v>70000000</v>
      </c>
      <c r="D211" s="236">
        <f>D214</f>
        <v>47554202.25</v>
      </c>
      <c r="E211" s="44">
        <f t="shared" ref="E211:E214" si="48">D211/C211*100</f>
        <v>67.934574642857143</v>
      </c>
      <c r="F211" s="52"/>
      <c r="G211" s="52"/>
    </row>
    <row r="212" spans="1:8" s="223" customFormat="1">
      <c r="A212" s="115">
        <v>32</v>
      </c>
      <c r="B212" s="142" t="s">
        <v>1</v>
      </c>
      <c r="C212" s="262">
        <f t="shared" ref="C212:D212" si="49">C213</f>
        <v>70000000</v>
      </c>
      <c r="D212" s="237">
        <f t="shared" si="49"/>
        <v>47554202.25</v>
      </c>
      <c r="E212" s="44">
        <f t="shared" si="48"/>
        <v>67.934574642857143</v>
      </c>
      <c r="F212" s="52"/>
      <c r="G212" s="52"/>
    </row>
    <row r="213" spans="1:8" s="223" customFormat="1">
      <c r="A213" s="115">
        <v>323</v>
      </c>
      <c r="B213" s="59" t="s">
        <v>6</v>
      </c>
      <c r="C213" s="262">
        <f>C214</f>
        <v>70000000</v>
      </c>
      <c r="D213" s="237">
        <f>D214</f>
        <v>47554202.25</v>
      </c>
      <c r="E213" s="44">
        <f t="shared" si="48"/>
        <v>67.934574642857143</v>
      </c>
      <c r="F213" s="52"/>
      <c r="G213" s="52"/>
    </row>
    <row r="214" spans="1:8" s="223" customFormat="1">
      <c r="A214" s="131">
        <v>3232</v>
      </c>
      <c r="B214" s="75" t="s">
        <v>7</v>
      </c>
      <c r="C214" s="254">
        <f>'rashodi-opći dio'!E29</f>
        <v>70000000</v>
      </c>
      <c r="D214" s="73">
        <f>'rashodi-opći dio'!F29</f>
        <v>47554202.25</v>
      </c>
      <c r="E214" s="45">
        <f t="shared" si="48"/>
        <v>67.934574642857143</v>
      </c>
      <c r="F214" s="50"/>
      <c r="G214" s="50"/>
    </row>
    <row r="215" spans="1:8">
      <c r="C215" s="43"/>
      <c r="D215" s="43"/>
      <c r="E215" s="52"/>
      <c r="F215" s="50"/>
      <c r="G215" s="50"/>
      <c r="H215" s="50"/>
    </row>
    <row r="216" spans="1:8" s="72" customFormat="1">
      <c r="A216" s="126">
        <v>105</v>
      </c>
      <c r="B216" s="32" t="s">
        <v>191</v>
      </c>
      <c r="C216" s="46">
        <f>C218+C223</f>
        <v>18000000</v>
      </c>
      <c r="D216" s="46">
        <f>D218+D223</f>
        <v>19268075.75</v>
      </c>
      <c r="E216" s="52">
        <f>D216/C216*100</f>
        <v>107.04486527777777</v>
      </c>
      <c r="F216" s="52"/>
      <c r="G216" s="52"/>
      <c r="H216" s="52"/>
    </row>
    <row r="217" spans="1:8" s="72" customFormat="1" ht="10.5" customHeight="1">
      <c r="A217" s="126"/>
      <c r="B217" s="32"/>
      <c r="C217" s="256"/>
      <c r="D217" s="46"/>
      <c r="E217" s="52"/>
      <c r="F217" s="52"/>
      <c r="G217" s="52"/>
      <c r="H217" s="52"/>
    </row>
    <row r="218" spans="1:8" s="72" customFormat="1">
      <c r="A218" s="124" t="s">
        <v>192</v>
      </c>
      <c r="B218" s="32" t="s">
        <v>162</v>
      </c>
      <c r="C218" s="46">
        <f t="shared" ref="C218:D220" si="50">C219</f>
        <v>18000000</v>
      </c>
      <c r="D218" s="46">
        <f t="shared" si="50"/>
        <v>19268075.75</v>
      </c>
      <c r="E218" s="52">
        <f>D218/C218*100</f>
        <v>107.04486527777777</v>
      </c>
      <c r="F218" s="52"/>
      <c r="G218" s="52"/>
      <c r="H218" s="52"/>
    </row>
    <row r="219" spans="1:8" s="72" customFormat="1">
      <c r="A219" s="115">
        <v>36</v>
      </c>
      <c r="B219" s="59" t="s">
        <v>276</v>
      </c>
      <c r="C219" s="46">
        <f t="shared" si="50"/>
        <v>18000000</v>
      </c>
      <c r="D219" s="46">
        <f t="shared" si="50"/>
        <v>19268075.75</v>
      </c>
      <c r="E219" s="52">
        <f>D219/C219*100</f>
        <v>107.04486527777777</v>
      </c>
      <c r="F219" s="52"/>
      <c r="G219" s="52"/>
      <c r="H219" s="52"/>
    </row>
    <row r="220" spans="1:8" s="72" customFormat="1">
      <c r="A220" s="115">
        <v>363</v>
      </c>
      <c r="B220" s="142" t="s">
        <v>277</v>
      </c>
      <c r="C220" s="46">
        <f t="shared" si="50"/>
        <v>18000000</v>
      </c>
      <c r="D220" s="46">
        <f t="shared" si="50"/>
        <v>19268075.75</v>
      </c>
      <c r="E220" s="52">
        <f>D220/C220*100</f>
        <v>107.04486527777777</v>
      </c>
      <c r="F220" s="52"/>
      <c r="G220" s="52"/>
      <c r="H220" s="52"/>
    </row>
    <row r="221" spans="1:8">
      <c r="A221" s="120">
        <v>3632</v>
      </c>
      <c r="B221" s="62" t="s">
        <v>277</v>
      </c>
      <c r="C221" s="254">
        <f>'rashodi-opći dio'!E60</f>
        <v>18000000</v>
      </c>
      <c r="D221" s="73">
        <f>'rashodi-opći dio'!F60</f>
        <v>19268075.75</v>
      </c>
      <c r="E221" s="222">
        <f>D221/C221*100</f>
        <v>107.04486527777777</v>
      </c>
      <c r="F221" s="51"/>
      <c r="G221" s="51"/>
      <c r="H221" s="51"/>
    </row>
    <row r="222" spans="1:8">
      <c r="A222" s="120"/>
      <c r="B222" s="62"/>
      <c r="C222" s="73"/>
      <c r="D222" s="73"/>
      <c r="E222" s="52"/>
      <c r="F222" s="51"/>
      <c r="G222" s="51"/>
      <c r="H222" s="51"/>
    </row>
    <row r="223" spans="1:8" hidden="1">
      <c r="A223" s="124" t="s">
        <v>258</v>
      </c>
      <c r="B223" s="32" t="s">
        <v>259</v>
      </c>
      <c r="C223" s="256">
        <f t="shared" ref="C223:D225" si="51">C224</f>
        <v>0</v>
      </c>
      <c r="D223" s="36">
        <f t="shared" si="51"/>
        <v>0</v>
      </c>
      <c r="E223" s="44" t="e">
        <f t="shared" ref="E223:E226" si="52">D223/C223*100</f>
        <v>#DIV/0!</v>
      </c>
      <c r="F223" s="54"/>
      <c r="G223" s="54"/>
      <c r="H223" s="54"/>
    </row>
    <row r="224" spans="1:8" hidden="1">
      <c r="A224" s="115">
        <v>38</v>
      </c>
      <c r="B224" s="114" t="s">
        <v>47</v>
      </c>
      <c r="C224" s="256">
        <f t="shared" si="51"/>
        <v>0</v>
      </c>
      <c r="D224" s="36">
        <f t="shared" si="51"/>
        <v>0</v>
      </c>
      <c r="E224" s="44" t="e">
        <f t="shared" si="52"/>
        <v>#DIV/0!</v>
      </c>
      <c r="F224" s="54"/>
      <c r="G224" s="54"/>
      <c r="H224" s="54"/>
    </row>
    <row r="225" spans="1:8" hidden="1">
      <c r="A225" s="115">
        <v>386</v>
      </c>
      <c r="B225" s="113" t="s">
        <v>257</v>
      </c>
      <c r="C225" s="256">
        <f t="shared" si="51"/>
        <v>0</v>
      </c>
      <c r="D225" s="36">
        <f t="shared" si="51"/>
        <v>0</v>
      </c>
      <c r="E225" s="44" t="e">
        <f t="shared" si="52"/>
        <v>#DIV/0!</v>
      </c>
      <c r="F225" s="54"/>
      <c r="G225" s="54"/>
      <c r="H225" s="54"/>
    </row>
    <row r="226" spans="1:8" hidden="1">
      <c r="A226" s="120">
        <v>3861</v>
      </c>
      <c r="B226" s="234" t="s">
        <v>260</v>
      </c>
      <c r="C226" s="255">
        <f>'rashodi-opći dio'!E67</f>
        <v>0</v>
      </c>
      <c r="D226" s="235">
        <f>'rashodi-opći dio'!F67</f>
        <v>0</v>
      </c>
      <c r="E226" s="45" t="e">
        <f t="shared" si="52"/>
        <v>#DIV/0!</v>
      </c>
    </row>
    <row r="227" spans="1:8">
      <c r="A227" s="132"/>
      <c r="C227" s="69"/>
      <c r="D227" s="69"/>
      <c r="E227" s="44"/>
    </row>
    <row r="228" spans="1:8">
      <c r="B228" s="78"/>
      <c r="C228" s="231"/>
      <c r="D228" s="231"/>
      <c r="E228" s="44"/>
    </row>
    <row r="229" spans="1:8">
      <c r="A229" s="132"/>
      <c r="C229" s="69"/>
      <c r="D229" s="69"/>
      <c r="E229" s="44"/>
    </row>
    <row r="230" spans="1:8">
      <c r="B230" s="80"/>
      <c r="C230" s="232"/>
      <c r="D230" s="232"/>
      <c r="E230" s="44"/>
    </row>
    <row r="231" spans="1:8">
      <c r="B231" s="80"/>
      <c r="C231" s="232"/>
      <c r="D231" s="232"/>
      <c r="E231" s="44"/>
    </row>
    <row r="232" spans="1:8">
      <c r="B232" s="80"/>
      <c r="C232" s="232"/>
      <c r="D232" s="232"/>
      <c r="E232" s="44"/>
    </row>
    <row r="233" spans="1:8">
      <c r="A233" s="133"/>
      <c r="B233" s="81"/>
      <c r="C233" s="56"/>
      <c r="D233" s="56"/>
      <c r="E233" s="44"/>
    </row>
    <row r="234" spans="1:8">
      <c r="A234" s="134"/>
      <c r="B234" s="80"/>
      <c r="C234" s="69"/>
      <c r="D234" s="69"/>
      <c r="E234" s="44"/>
    </row>
    <row r="235" spans="1:8">
      <c r="A235" s="135"/>
      <c r="B235" s="78"/>
      <c r="C235" s="231"/>
      <c r="D235" s="231"/>
      <c r="E235" s="44"/>
    </row>
    <row r="236" spans="1:8">
      <c r="A236" s="132"/>
      <c r="C236" s="69"/>
      <c r="D236" s="69"/>
      <c r="E236" s="44"/>
    </row>
    <row r="237" spans="1:8">
      <c r="B237" s="78"/>
      <c r="C237" s="231"/>
      <c r="D237" s="231"/>
      <c r="E237" s="44"/>
    </row>
    <row r="238" spans="1:8">
      <c r="A238" s="132"/>
      <c r="C238" s="69"/>
      <c r="D238" s="69"/>
      <c r="E238" s="44"/>
    </row>
    <row r="239" spans="1:8">
      <c r="B239" s="78"/>
      <c r="C239" s="231"/>
      <c r="D239" s="231"/>
      <c r="E239" s="44"/>
    </row>
    <row r="240" spans="1:8">
      <c r="A240" s="133"/>
      <c r="C240" s="69"/>
      <c r="D240" s="69"/>
      <c r="E240" s="44"/>
    </row>
    <row r="241" spans="1:5">
      <c r="A241" s="134"/>
      <c r="B241" s="80"/>
      <c r="C241" s="69"/>
      <c r="D241" s="69"/>
      <c r="E241" s="44"/>
    </row>
    <row r="242" spans="1:5">
      <c r="B242" s="82"/>
      <c r="C242" s="233"/>
      <c r="D242" s="233"/>
      <c r="E242" s="44"/>
    </row>
    <row r="243" spans="1:5">
      <c r="A243" s="132"/>
      <c r="B243" s="82"/>
      <c r="C243" s="233"/>
      <c r="D243" s="233"/>
      <c r="E243" s="44"/>
    </row>
    <row r="244" spans="1:5">
      <c r="C244" s="69"/>
      <c r="D244" s="69"/>
      <c r="E244" s="44"/>
    </row>
    <row r="245" spans="1:5">
      <c r="A245" s="132"/>
      <c r="B245" s="78"/>
      <c r="C245" s="231"/>
      <c r="D245" s="231"/>
      <c r="E245" s="44"/>
    </row>
    <row r="246" spans="1:5">
      <c r="C246" s="69"/>
      <c r="D246" s="69"/>
      <c r="E246" s="44"/>
    </row>
    <row r="247" spans="1:5">
      <c r="A247" s="133"/>
      <c r="B247" s="78"/>
      <c r="C247" s="231"/>
      <c r="D247" s="231"/>
      <c r="E247" s="44"/>
    </row>
    <row r="248" spans="1:5">
      <c r="A248" s="134"/>
      <c r="C248" s="69"/>
      <c r="D248" s="69"/>
      <c r="E248" s="44"/>
    </row>
    <row r="249" spans="1:5">
      <c r="B249" s="80"/>
      <c r="C249" s="69"/>
      <c r="D249" s="69"/>
      <c r="E249" s="44"/>
    </row>
    <row r="250" spans="1:5">
      <c r="A250" s="132"/>
      <c r="B250" s="82"/>
      <c r="C250" s="233"/>
      <c r="D250" s="233"/>
      <c r="E250" s="44"/>
    </row>
    <row r="251" spans="1:5">
      <c r="C251" s="69"/>
      <c r="D251" s="69"/>
    </row>
    <row r="252" spans="1:5">
      <c r="A252" s="132"/>
      <c r="B252" s="78"/>
      <c r="C252" s="231"/>
      <c r="D252" s="231"/>
      <c r="E252" s="79"/>
    </row>
    <row r="253" spans="1:5">
      <c r="C253" s="69"/>
      <c r="D253" s="69"/>
    </row>
    <row r="254" spans="1:5">
      <c r="A254" s="133"/>
      <c r="B254" s="78"/>
      <c r="C254" s="231"/>
      <c r="D254" s="231"/>
      <c r="E254" s="79"/>
    </row>
    <row r="255" spans="1:5">
      <c r="A255" s="134"/>
      <c r="C255" s="69"/>
      <c r="D255" s="69"/>
    </row>
    <row r="256" spans="1:5">
      <c r="B256" s="80"/>
      <c r="C256" s="69"/>
      <c r="D256" s="69"/>
    </row>
    <row r="257" spans="1:5">
      <c r="A257" s="132"/>
      <c r="B257" s="82"/>
      <c r="C257" s="233"/>
      <c r="D257" s="233"/>
      <c r="E257" s="83"/>
    </row>
    <row r="258" spans="1:5">
      <c r="C258" s="69"/>
      <c r="D258" s="69"/>
    </row>
    <row r="259" spans="1:5">
      <c r="A259" s="132"/>
      <c r="B259" s="78"/>
      <c r="C259" s="231"/>
      <c r="D259" s="231"/>
      <c r="E259" s="79"/>
    </row>
    <row r="260" spans="1:5">
      <c r="C260" s="69"/>
      <c r="D260" s="69"/>
    </row>
    <row r="261" spans="1:5">
      <c r="A261" s="132"/>
      <c r="B261" s="78"/>
      <c r="C261" s="231"/>
      <c r="D261" s="231"/>
      <c r="E261" s="79"/>
    </row>
    <row r="262" spans="1:5">
      <c r="C262" s="69"/>
      <c r="D262" s="69"/>
    </row>
    <row r="263" spans="1:5">
      <c r="A263" s="132"/>
      <c r="B263" s="80"/>
      <c r="C263" s="69"/>
      <c r="D263" s="69"/>
    </row>
    <row r="264" spans="1:5">
      <c r="B264" s="82"/>
      <c r="C264" s="233"/>
      <c r="D264" s="233"/>
      <c r="E264" s="83"/>
    </row>
    <row r="265" spans="1:5">
      <c r="C265" s="69"/>
      <c r="D265" s="69"/>
    </row>
    <row r="266" spans="1:5">
      <c r="A266" s="136"/>
      <c r="B266" s="78"/>
      <c r="C266" s="231"/>
      <c r="D266" s="231"/>
      <c r="E266" s="79"/>
    </row>
    <row r="267" spans="1:5">
      <c r="C267" s="69"/>
      <c r="D267" s="69"/>
    </row>
    <row r="268" spans="1:5">
      <c r="A268" s="136"/>
      <c r="B268" s="78"/>
      <c r="C268" s="231"/>
      <c r="D268" s="231"/>
      <c r="E268" s="79"/>
    </row>
    <row r="269" spans="1:5">
      <c r="C269" s="69"/>
      <c r="D269" s="69"/>
    </row>
    <row r="270" spans="1:5">
      <c r="A270" s="136"/>
      <c r="B270" s="80"/>
      <c r="C270" s="69"/>
      <c r="D270" s="69"/>
    </row>
    <row r="271" spans="1:5">
      <c r="A271" s="134"/>
      <c r="B271" s="82"/>
      <c r="C271" s="233"/>
      <c r="D271" s="233"/>
      <c r="E271" s="83"/>
    </row>
    <row r="272" spans="1:5">
      <c r="C272" s="69"/>
      <c r="D272" s="69"/>
    </row>
    <row r="273" spans="1:5">
      <c r="A273" s="132"/>
      <c r="B273" s="78"/>
      <c r="C273" s="231"/>
      <c r="D273" s="231"/>
      <c r="E273" s="79"/>
    </row>
    <row r="274" spans="1:5">
      <c r="C274" s="69"/>
      <c r="D274" s="69"/>
    </row>
    <row r="275" spans="1:5">
      <c r="A275" s="136"/>
      <c r="B275" s="78"/>
      <c r="C275" s="231"/>
      <c r="D275" s="231"/>
      <c r="E275" s="79"/>
    </row>
    <row r="276" spans="1:5">
      <c r="A276" s="134"/>
      <c r="C276" s="69"/>
      <c r="D276" s="69"/>
    </row>
    <row r="277" spans="1:5">
      <c r="B277" s="80"/>
      <c r="C277" s="69"/>
      <c r="D277" s="69"/>
    </row>
    <row r="278" spans="1:5">
      <c r="A278" s="132"/>
      <c r="B278" s="82"/>
      <c r="C278" s="233"/>
      <c r="D278" s="233"/>
      <c r="E278" s="83"/>
    </row>
    <row r="279" spans="1:5">
      <c r="C279" s="69"/>
      <c r="D279" s="69"/>
    </row>
    <row r="280" spans="1:5">
      <c r="A280" s="132"/>
      <c r="B280" s="78"/>
      <c r="C280" s="231"/>
      <c r="D280" s="231"/>
      <c r="E280" s="79"/>
    </row>
    <row r="281" spans="1:5">
      <c r="C281" s="69"/>
      <c r="D281" s="69"/>
    </row>
    <row r="282" spans="1:5">
      <c r="A282" s="132"/>
      <c r="B282" s="78"/>
      <c r="C282" s="231"/>
      <c r="D282" s="231"/>
      <c r="E282" s="79"/>
    </row>
    <row r="283" spans="1:5">
      <c r="C283" s="69"/>
      <c r="D283" s="69"/>
    </row>
    <row r="284" spans="1:5">
      <c r="B284" s="80"/>
      <c r="C284" s="69"/>
      <c r="D284" s="69"/>
    </row>
    <row r="285" spans="1:5">
      <c r="A285" s="136"/>
      <c r="B285" s="82"/>
      <c r="C285" s="233"/>
      <c r="D285" s="233"/>
      <c r="E285" s="83"/>
    </row>
    <row r="286" spans="1:5">
      <c r="C286" s="69"/>
      <c r="D286" s="69"/>
    </row>
    <row r="287" spans="1:5">
      <c r="A287" s="137"/>
      <c r="B287" s="78"/>
      <c r="C287" s="231"/>
      <c r="D287" s="231"/>
      <c r="E287" s="79"/>
    </row>
    <row r="288" spans="1:5">
      <c r="C288" s="69"/>
      <c r="D288" s="69"/>
    </row>
    <row r="289" spans="1:5">
      <c r="A289" s="137"/>
      <c r="B289" s="78"/>
      <c r="C289" s="231"/>
      <c r="D289" s="231"/>
      <c r="E289" s="79"/>
    </row>
    <row r="290" spans="1:5">
      <c r="A290" s="138"/>
      <c r="C290" s="69"/>
      <c r="D290" s="69"/>
    </row>
    <row r="291" spans="1:5">
      <c r="A291" s="134"/>
      <c r="B291" s="80"/>
      <c r="C291" s="69"/>
      <c r="D291" s="69"/>
    </row>
    <row r="292" spans="1:5">
      <c r="A292" s="132"/>
      <c r="B292" s="82"/>
      <c r="C292" s="233"/>
      <c r="D292" s="233"/>
      <c r="E292" s="83"/>
    </row>
    <row r="293" spans="1:5">
      <c r="A293" s="134"/>
      <c r="C293" s="69"/>
      <c r="D293" s="69"/>
    </row>
    <row r="294" spans="1:5">
      <c r="A294" s="137"/>
      <c r="B294" s="78"/>
      <c r="C294" s="231"/>
      <c r="D294" s="231"/>
      <c r="E294" s="79"/>
    </row>
    <row r="295" spans="1:5">
      <c r="A295" s="138"/>
      <c r="C295" s="69"/>
      <c r="D295" s="69"/>
    </row>
    <row r="296" spans="1:5">
      <c r="A296" s="138"/>
      <c r="B296" s="78"/>
      <c r="C296" s="231"/>
      <c r="D296" s="231"/>
      <c r="E296" s="79"/>
    </row>
    <row r="297" spans="1:5">
      <c r="A297" s="132"/>
      <c r="C297" s="69"/>
      <c r="D297" s="69"/>
    </row>
    <row r="298" spans="1:5">
      <c r="B298" s="80"/>
      <c r="C298" s="69"/>
      <c r="D298" s="69"/>
    </row>
    <row r="299" spans="1:5">
      <c r="A299" s="138"/>
      <c r="B299" s="82"/>
      <c r="C299" s="233"/>
      <c r="D299" s="233"/>
      <c r="E299" s="83"/>
    </row>
    <row r="300" spans="1:5">
      <c r="A300" s="139"/>
      <c r="B300" s="82"/>
      <c r="C300" s="233"/>
      <c r="D300" s="233"/>
      <c r="E300" s="83"/>
    </row>
    <row r="301" spans="1:5">
      <c r="A301" s="86"/>
      <c r="B301" s="78"/>
      <c r="C301" s="231"/>
      <c r="D301" s="231"/>
      <c r="E301" s="79"/>
    </row>
    <row r="302" spans="1:5">
      <c r="C302" s="69"/>
      <c r="D302" s="69"/>
    </row>
    <row r="303" spans="1:5">
      <c r="A303" s="132"/>
      <c r="B303" s="78"/>
      <c r="C303" s="231"/>
      <c r="D303" s="231"/>
      <c r="E303" s="79"/>
    </row>
    <row r="304" spans="1:5">
      <c r="A304" s="138"/>
      <c r="C304" s="69"/>
      <c r="D304" s="69"/>
    </row>
    <row r="305" spans="1:5">
      <c r="A305" s="139"/>
      <c r="B305" s="80"/>
      <c r="C305" s="69"/>
      <c r="D305" s="69"/>
    </row>
    <row r="306" spans="1:5">
      <c r="A306" s="87"/>
      <c r="B306" s="82"/>
      <c r="C306" s="233"/>
      <c r="D306" s="233"/>
      <c r="E306" s="83"/>
    </row>
    <row r="307" spans="1:5">
      <c r="A307" s="87"/>
      <c r="B307" s="82"/>
      <c r="C307" s="233"/>
      <c r="D307" s="233"/>
      <c r="E307" s="83"/>
    </row>
    <row r="308" spans="1:5">
      <c r="A308" s="132"/>
      <c r="C308" s="69"/>
      <c r="D308" s="69"/>
    </row>
    <row r="309" spans="1:5">
      <c r="A309" s="138"/>
      <c r="B309" s="78"/>
      <c r="C309" s="231"/>
      <c r="D309" s="231"/>
      <c r="E309" s="79"/>
    </row>
    <row r="310" spans="1:5">
      <c r="A310" s="139"/>
      <c r="C310" s="69"/>
      <c r="D310" s="69"/>
    </row>
    <row r="311" spans="1:5">
      <c r="A311" s="87"/>
      <c r="B311" s="78"/>
      <c r="C311" s="231"/>
      <c r="D311" s="231"/>
      <c r="E311" s="79"/>
    </row>
    <row r="312" spans="1:5">
      <c r="A312" s="87"/>
      <c r="C312" s="69"/>
      <c r="D312" s="69"/>
    </row>
    <row r="313" spans="1:5">
      <c r="A313" s="132"/>
      <c r="B313" s="80"/>
      <c r="C313" s="69"/>
      <c r="D313" s="69"/>
    </row>
    <row r="314" spans="1:5">
      <c r="A314" s="138"/>
      <c r="B314" s="82"/>
      <c r="C314" s="233"/>
      <c r="D314" s="233"/>
      <c r="E314" s="83"/>
    </row>
    <row r="315" spans="1:5">
      <c r="A315" s="139"/>
      <c r="C315" s="69"/>
      <c r="D315" s="69"/>
    </row>
    <row r="316" spans="1:5">
      <c r="A316" s="87"/>
      <c r="B316" s="78"/>
      <c r="C316" s="231"/>
      <c r="D316" s="231"/>
      <c r="E316" s="79"/>
    </row>
    <row r="317" spans="1:5">
      <c r="A317" s="139"/>
      <c r="C317" s="69"/>
      <c r="D317" s="69"/>
    </row>
    <row r="318" spans="1:5">
      <c r="A318" s="132"/>
      <c r="B318" s="78"/>
      <c r="C318" s="231"/>
      <c r="D318" s="231"/>
      <c r="E318" s="79"/>
    </row>
    <row r="319" spans="1:5">
      <c r="A319" s="139"/>
      <c r="C319" s="69"/>
      <c r="D319" s="69"/>
    </row>
    <row r="320" spans="1:5">
      <c r="A320" s="139"/>
      <c r="B320" s="80"/>
      <c r="C320" s="69"/>
      <c r="D320" s="69"/>
    </row>
    <row r="321" spans="1:5">
      <c r="A321" s="87"/>
      <c r="B321" s="82"/>
      <c r="C321" s="233"/>
      <c r="D321" s="233"/>
      <c r="E321" s="83"/>
    </row>
    <row r="322" spans="1:5">
      <c r="A322" s="139"/>
      <c r="C322" s="69"/>
      <c r="D322" s="69"/>
    </row>
    <row r="323" spans="1:5">
      <c r="A323" s="139"/>
      <c r="B323" s="78"/>
      <c r="C323" s="231"/>
      <c r="D323" s="231"/>
      <c r="E323" s="79"/>
    </row>
    <row r="324" spans="1:5">
      <c r="A324" s="87"/>
      <c r="C324" s="69"/>
      <c r="D324" s="69"/>
    </row>
    <row r="325" spans="1:5">
      <c r="A325" s="139"/>
      <c r="B325" s="78"/>
      <c r="C325" s="231"/>
      <c r="D325" s="231"/>
      <c r="E325" s="79"/>
    </row>
    <row r="326" spans="1:5">
      <c r="A326" s="139"/>
      <c r="C326" s="69"/>
      <c r="D326" s="69"/>
    </row>
    <row r="327" spans="1:5">
      <c r="A327" s="87"/>
      <c r="B327" s="80"/>
      <c r="C327" s="69"/>
      <c r="D327" s="69"/>
    </row>
    <row r="328" spans="1:5">
      <c r="A328" s="87"/>
      <c r="B328" s="82"/>
      <c r="C328" s="233"/>
      <c r="D328" s="233"/>
      <c r="E328" s="83"/>
    </row>
    <row r="329" spans="1:5">
      <c r="A329" s="87"/>
      <c r="C329" s="69"/>
      <c r="D329" s="69"/>
    </row>
    <row r="330" spans="1:5">
      <c r="A330" s="139"/>
      <c r="B330" s="78"/>
      <c r="C330" s="231"/>
      <c r="D330" s="231"/>
      <c r="E330" s="79"/>
    </row>
    <row r="331" spans="1:5">
      <c r="A331" s="139"/>
      <c r="C331" s="69"/>
      <c r="D331" s="69"/>
    </row>
    <row r="332" spans="1:5">
      <c r="A332" s="87"/>
      <c r="B332" s="78"/>
      <c r="C332" s="231"/>
      <c r="D332" s="231"/>
      <c r="E332" s="79"/>
    </row>
    <row r="333" spans="1:5">
      <c r="A333" s="139"/>
      <c r="C333" s="69"/>
      <c r="D333" s="69"/>
    </row>
    <row r="334" spans="1:5">
      <c r="A334" s="139"/>
      <c r="B334" s="80"/>
      <c r="C334" s="69"/>
      <c r="D334" s="69"/>
    </row>
    <row r="335" spans="1:5">
      <c r="A335" s="87"/>
      <c r="B335" s="82"/>
      <c r="C335" s="233"/>
      <c r="D335" s="233"/>
      <c r="E335" s="83"/>
    </row>
    <row r="336" spans="1:5">
      <c r="A336" s="139"/>
    </row>
    <row r="337" spans="1:5">
      <c r="A337" s="139"/>
      <c r="B337" s="78"/>
      <c r="C337" s="79"/>
      <c r="D337" s="79"/>
      <c r="E337" s="79"/>
    </row>
    <row r="338" spans="1:5">
      <c r="A338" s="87"/>
    </row>
    <row r="339" spans="1:5">
      <c r="A339" s="139"/>
      <c r="B339" s="78"/>
      <c r="C339" s="79"/>
      <c r="D339" s="79"/>
      <c r="E339" s="79"/>
    </row>
    <row r="340" spans="1:5">
      <c r="A340" s="139"/>
    </row>
    <row r="341" spans="1:5">
      <c r="A341" s="87"/>
      <c r="B341" s="80"/>
    </row>
    <row r="342" spans="1:5">
      <c r="A342" s="139"/>
      <c r="B342" s="82"/>
      <c r="C342" s="83"/>
      <c r="D342" s="83"/>
      <c r="E342" s="83"/>
    </row>
    <row r="343" spans="1:5">
      <c r="A343" s="139"/>
    </row>
    <row r="344" spans="1:5">
      <c r="A344" s="87"/>
      <c r="B344" s="78"/>
      <c r="C344" s="79"/>
      <c r="D344" s="79"/>
      <c r="E344" s="79"/>
    </row>
    <row r="345" spans="1:5">
      <c r="A345" s="139"/>
    </row>
    <row r="346" spans="1:5">
      <c r="A346" s="139"/>
      <c r="B346" s="78"/>
      <c r="C346" s="79"/>
      <c r="D346" s="79"/>
      <c r="E346" s="79"/>
    </row>
    <row r="347" spans="1:5">
      <c r="A347" s="87"/>
    </row>
    <row r="348" spans="1:5">
      <c r="A348" s="139"/>
      <c r="B348" s="80"/>
    </row>
    <row r="349" spans="1:5">
      <c r="A349" s="139"/>
      <c r="B349" s="82"/>
      <c r="C349" s="83"/>
      <c r="D349" s="83"/>
      <c r="E349" s="83"/>
    </row>
    <row r="350" spans="1:5">
      <c r="A350" s="87"/>
    </row>
    <row r="351" spans="1:5">
      <c r="A351" s="139"/>
      <c r="B351" s="78"/>
      <c r="C351" s="79"/>
      <c r="D351" s="79"/>
      <c r="E351" s="79"/>
    </row>
    <row r="352" spans="1:5">
      <c r="A352" s="139"/>
    </row>
    <row r="353" spans="1:5">
      <c r="A353" s="87"/>
      <c r="B353" s="78"/>
      <c r="C353" s="79"/>
      <c r="D353" s="79"/>
      <c r="E353" s="79"/>
    </row>
    <row r="354" spans="1:5">
      <c r="A354" s="139"/>
    </row>
    <row r="355" spans="1:5">
      <c r="A355" s="139"/>
      <c r="B355" s="80"/>
    </row>
    <row r="356" spans="1:5">
      <c r="A356" s="87"/>
      <c r="B356" s="82"/>
      <c r="C356" s="83"/>
      <c r="D356" s="83"/>
      <c r="E356" s="83"/>
    </row>
    <row r="357" spans="1:5">
      <c r="A357" s="139"/>
    </row>
    <row r="358" spans="1:5">
      <c r="A358" s="139"/>
      <c r="B358" s="78"/>
      <c r="C358" s="79"/>
      <c r="D358" s="79"/>
      <c r="E358" s="79"/>
    </row>
    <row r="359" spans="1:5">
      <c r="A359" s="87"/>
    </row>
    <row r="360" spans="1:5">
      <c r="B360" s="78"/>
      <c r="C360" s="79"/>
      <c r="D360" s="79"/>
      <c r="E360" s="79"/>
    </row>
    <row r="361" spans="1:5">
      <c r="A361" s="139"/>
    </row>
    <row r="362" spans="1:5">
      <c r="A362" s="87"/>
      <c r="B362" s="80"/>
    </row>
    <row r="363" spans="1:5">
      <c r="A363" s="87"/>
      <c r="B363" s="82"/>
      <c r="C363" s="83"/>
      <c r="D363" s="83"/>
      <c r="E363" s="83"/>
    </row>
    <row r="364" spans="1:5">
      <c r="A364" s="139"/>
    </row>
    <row r="365" spans="1:5">
      <c r="A365" s="87"/>
      <c r="B365" s="78"/>
      <c r="C365" s="79"/>
      <c r="D365" s="79"/>
      <c r="E365" s="79"/>
    </row>
    <row r="366" spans="1:5">
      <c r="A366" s="87"/>
    </row>
    <row r="367" spans="1:5">
      <c r="A367" s="132"/>
      <c r="B367" s="78"/>
      <c r="C367" s="79"/>
      <c r="D367" s="79"/>
      <c r="E367" s="79"/>
    </row>
    <row r="368" spans="1:5">
      <c r="A368" s="87"/>
      <c r="B368" s="78"/>
      <c r="C368" s="79"/>
      <c r="D368" s="79"/>
      <c r="E368" s="79"/>
    </row>
    <row r="369" spans="1:5">
      <c r="A369" s="139"/>
      <c r="B369" s="88"/>
      <c r="C369" s="79"/>
      <c r="D369" s="79"/>
      <c r="E369" s="79"/>
    </row>
    <row r="370" spans="1:5">
      <c r="A370" s="139"/>
      <c r="B370" s="82"/>
      <c r="C370" s="83"/>
      <c r="D370" s="83"/>
      <c r="E370" s="83"/>
    </row>
    <row r="371" spans="1:5">
      <c r="A371" s="139"/>
    </row>
    <row r="372" spans="1:5">
      <c r="A372" s="139"/>
      <c r="B372" s="85"/>
      <c r="C372" s="79"/>
      <c r="D372" s="79"/>
      <c r="E372" s="79"/>
    </row>
    <row r="373" spans="1:5">
      <c r="A373" s="87"/>
    </row>
    <row r="374" spans="1:5">
      <c r="A374" s="139"/>
      <c r="B374" s="85"/>
      <c r="C374" s="79"/>
      <c r="D374" s="79"/>
      <c r="E374" s="79"/>
    </row>
    <row r="375" spans="1:5">
      <c r="A375" s="139"/>
    </row>
    <row r="376" spans="1:5">
      <c r="A376" s="87"/>
      <c r="B376" s="80"/>
    </row>
    <row r="377" spans="1:5">
      <c r="A377" s="139"/>
      <c r="B377" s="82"/>
      <c r="C377" s="83"/>
      <c r="D377" s="83"/>
      <c r="E377" s="83"/>
    </row>
    <row r="378" spans="1:5">
      <c r="A378" s="139"/>
    </row>
    <row r="379" spans="1:5">
      <c r="A379" s="87"/>
      <c r="B379" s="78"/>
      <c r="C379" s="79"/>
      <c r="D379" s="79"/>
      <c r="E379" s="79"/>
    </row>
    <row r="380" spans="1:5">
      <c r="A380" s="139"/>
    </row>
    <row r="381" spans="1:5">
      <c r="A381" s="139"/>
      <c r="B381" s="78"/>
      <c r="C381" s="79"/>
      <c r="D381" s="79"/>
      <c r="E381" s="79"/>
    </row>
    <row r="382" spans="1:5">
      <c r="A382" s="87"/>
    </row>
    <row r="383" spans="1:5">
      <c r="A383" s="139"/>
      <c r="B383" s="80"/>
    </row>
    <row r="384" spans="1:5">
      <c r="A384" s="139"/>
      <c r="B384" s="82"/>
      <c r="C384" s="83"/>
      <c r="D384" s="83"/>
      <c r="E384" s="83"/>
    </row>
    <row r="385" spans="1:5">
      <c r="A385" s="87"/>
    </row>
    <row r="386" spans="1:5">
      <c r="A386" s="139"/>
      <c r="B386" s="78"/>
      <c r="C386" s="79"/>
      <c r="D386" s="79"/>
      <c r="E386" s="79"/>
    </row>
    <row r="387" spans="1:5">
      <c r="A387" s="139"/>
    </row>
    <row r="388" spans="1:5">
      <c r="A388" s="87"/>
      <c r="B388" s="78"/>
      <c r="C388" s="79"/>
      <c r="D388" s="79"/>
      <c r="E388" s="79"/>
    </row>
    <row r="389" spans="1:5">
      <c r="A389" s="139"/>
    </row>
    <row r="390" spans="1:5">
      <c r="A390" s="139"/>
      <c r="B390" s="80"/>
    </row>
    <row r="391" spans="1:5">
      <c r="A391" s="87"/>
      <c r="B391" s="82"/>
      <c r="C391" s="83"/>
      <c r="D391" s="83"/>
      <c r="E391" s="83"/>
    </row>
    <row r="392" spans="1:5">
      <c r="A392" s="87"/>
    </row>
    <row r="393" spans="1:5">
      <c r="A393" s="87"/>
      <c r="B393" s="78"/>
      <c r="C393" s="79"/>
      <c r="D393" s="79"/>
      <c r="E393" s="79"/>
    </row>
    <row r="394" spans="1:5">
      <c r="A394" s="139"/>
    </row>
    <row r="395" spans="1:5">
      <c r="A395" s="139"/>
      <c r="B395" s="78"/>
      <c r="C395" s="79"/>
      <c r="D395" s="79"/>
      <c r="E395" s="79"/>
    </row>
    <row r="396" spans="1:5">
      <c r="A396" s="87"/>
    </row>
    <row r="397" spans="1:5">
      <c r="A397" s="139"/>
      <c r="B397" s="80"/>
    </row>
    <row r="398" spans="1:5">
      <c r="A398" s="139"/>
      <c r="B398" s="82"/>
      <c r="C398" s="83"/>
      <c r="D398" s="83"/>
      <c r="E398" s="83"/>
    </row>
    <row r="399" spans="1:5">
      <c r="A399" s="87"/>
    </row>
    <row r="400" spans="1:5">
      <c r="A400" s="87"/>
      <c r="B400" s="78"/>
      <c r="C400" s="79"/>
      <c r="D400" s="79"/>
      <c r="E400" s="79"/>
    </row>
    <row r="401" spans="1:5">
      <c r="A401" s="87"/>
    </row>
    <row r="402" spans="1:5">
      <c r="A402" s="87"/>
      <c r="B402" s="78"/>
      <c r="C402" s="79"/>
      <c r="D402" s="79"/>
      <c r="E402" s="79"/>
    </row>
    <row r="403" spans="1:5">
      <c r="A403" s="87"/>
    </row>
    <row r="404" spans="1:5">
      <c r="A404" s="87"/>
      <c r="B404" s="78"/>
      <c r="C404" s="79"/>
      <c r="D404" s="79"/>
      <c r="E404" s="79"/>
    </row>
    <row r="405" spans="1:5">
      <c r="A405" s="139"/>
    </row>
    <row r="406" spans="1:5">
      <c r="A406" s="139"/>
      <c r="B406" s="78"/>
      <c r="C406" s="79"/>
      <c r="D406" s="79"/>
      <c r="E406" s="79"/>
    </row>
    <row r="407" spans="1:5">
      <c r="A407" s="140"/>
    </row>
    <row r="408" spans="1:5">
      <c r="A408" s="87"/>
    </row>
    <row r="409" spans="1:5">
      <c r="A409" s="87"/>
      <c r="B409" s="78"/>
    </row>
    <row r="410" spans="1:5">
      <c r="A410" s="87"/>
    </row>
    <row r="411" spans="1:5">
      <c r="A411" s="87"/>
      <c r="B411" s="78"/>
    </row>
    <row r="412" spans="1:5">
      <c r="A412" s="87"/>
    </row>
    <row r="413" spans="1:5">
      <c r="A413" s="139"/>
      <c r="B413" s="80"/>
    </row>
    <row r="414" spans="1:5">
      <c r="A414" s="139"/>
      <c r="B414" s="82"/>
      <c r="C414" s="83"/>
      <c r="D414" s="83"/>
      <c r="E414" s="83"/>
    </row>
    <row r="415" spans="1:5">
      <c r="A415" s="87"/>
    </row>
    <row r="416" spans="1:5">
      <c r="B416" s="78"/>
      <c r="C416" s="79"/>
      <c r="D416" s="79"/>
      <c r="E416" s="79"/>
    </row>
    <row r="417" spans="1:5">
      <c r="A417" s="139"/>
    </row>
    <row r="418" spans="1:5">
      <c r="A418" s="87"/>
      <c r="B418" s="80"/>
    </row>
    <row r="419" spans="1:5">
      <c r="A419" s="87"/>
      <c r="B419" s="82"/>
      <c r="C419" s="83"/>
      <c r="D419" s="83"/>
      <c r="E419" s="83"/>
    </row>
    <row r="420" spans="1:5">
      <c r="A420" s="139"/>
    </row>
    <row r="421" spans="1:5">
      <c r="A421" s="87"/>
      <c r="B421" s="78"/>
      <c r="C421" s="79"/>
      <c r="D421" s="79"/>
      <c r="E421" s="79"/>
    </row>
    <row r="423" spans="1:5">
      <c r="A423" s="133"/>
      <c r="B423" s="78"/>
      <c r="C423" s="79"/>
      <c r="D423" s="79"/>
      <c r="E423" s="79"/>
    </row>
    <row r="425" spans="1:5">
      <c r="A425" s="139"/>
      <c r="B425" s="78"/>
      <c r="C425" s="79"/>
      <c r="D425" s="79"/>
      <c r="E425" s="79"/>
    </row>
    <row r="426" spans="1:5">
      <c r="A426" s="139"/>
    </row>
    <row r="427" spans="1:5">
      <c r="A427" s="139"/>
    </row>
    <row r="428" spans="1:5">
      <c r="A428" s="87"/>
      <c r="B428" s="78"/>
    </row>
    <row r="429" spans="1:5">
      <c r="A429" s="87"/>
    </row>
    <row r="430" spans="1:5">
      <c r="A430" s="139"/>
      <c r="B430" s="85"/>
    </row>
    <row r="431" spans="1:5">
      <c r="A431" s="139"/>
    </row>
    <row r="432" spans="1:5">
      <c r="A432" s="87"/>
      <c r="B432" s="88"/>
    </row>
    <row r="433" spans="1:5">
      <c r="A433" s="87"/>
      <c r="B433" s="82"/>
      <c r="C433" s="83"/>
      <c r="D433" s="83"/>
      <c r="E433" s="83"/>
    </row>
    <row r="434" spans="1:5">
      <c r="A434" s="87"/>
      <c r="B434" s="82"/>
      <c r="C434" s="83"/>
      <c r="D434" s="83"/>
      <c r="E434" s="83"/>
    </row>
    <row r="435" spans="1:5">
      <c r="A435" s="87"/>
      <c r="B435" s="78"/>
      <c r="C435" s="79"/>
      <c r="D435" s="79"/>
      <c r="E435" s="79"/>
    </row>
    <row r="436" spans="1:5">
      <c r="A436" s="87"/>
      <c r="B436" s="82"/>
      <c r="C436" s="83"/>
      <c r="D436" s="83"/>
      <c r="E436" s="83"/>
    </row>
    <row r="437" spans="1:5">
      <c r="A437" s="139"/>
      <c r="B437" s="88"/>
    </row>
    <row r="438" spans="1:5">
      <c r="A438" s="139"/>
      <c r="B438" s="84"/>
    </row>
    <row r="439" spans="1:5">
      <c r="A439" s="87"/>
      <c r="B439" s="84"/>
    </row>
    <row r="440" spans="1:5">
      <c r="A440" s="87"/>
      <c r="B440" s="78"/>
      <c r="C440" s="79"/>
      <c r="D440" s="79"/>
      <c r="E440" s="79"/>
    </row>
    <row r="441" spans="1:5">
      <c r="A441" s="87"/>
    </row>
    <row r="442" spans="1:5">
      <c r="A442" s="87"/>
    </row>
    <row r="443" spans="1:5">
      <c r="A443" s="87"/>
    </row>
    <row r="444" spans="1:5">
      <c r="A444" s="132"/>
      <c r="B444" s="89"/>
    </row>
    <row r="445" spans="1:5">
      <c r="A445" s="87"/>
      <c r="B445" s="2"/>
    </row>
    <row r="446" spans="1:5">
      <c r="A446" s="139"/>
      <c r="B446" s="85"/>
      <c r="C446" s="11"/>
      <c r="D446" s="11"/>
      <c r="E446" s="11"/>
    </row>
    <row r="447" spans="1:5">
      <c r="A447" s="139"/>
    </row>
    <row r="448" spans="1:5">
      <c r="A448" s="139"/>
    </row>
    <row r="449" spans="1:5">
      <c r="A449" s="87"/>
      <c r="B449" s="2"/>
    </row>
    <row r="450" spans="1:5">
      <c r="A450" s="87"/>
      <c r="B450" s="2"/>
    </row>
    <row r="451" spans="1:5">
      <c r="A451" s="139"/>
      <c r="B451" s="85"/>
      <c r="C451" s="11"/>
      <c r="D451" s="11"/>
      <c r="E451" s="11"/>
    </row>
    <row r="452" spans="1:5">
      <c r="A452" s="87"/>
    </row>
    <row r="453" spans="1:5">
      <c r="A453" s="139"/>
    </row>
    <row r="454" spans="1:5">
      <c r="A454" s="139"/>
      <c r="B454" s="2"/>
    </row>
    <row r="455" spans="1:5">
      <c r="A455" s="87"/>
      <c r="B455" s="2"/>
    </row>
    <row r="456" spans="1:5">
      <c r="A456" s="87"/>
      <c r="B456" s="85"/>
      <c r="C456" s="11"/>
      <c r="D456" s="11"/>
      <c r="E456" s="11"/>
    </row>
    <row r="457" spans="1:5">
      <c r="A457" s="139"/>
    </row>
    <row r="458" spans="1:5">
      <c r="A458" s="139"/>
    </row>
    <row r="459" spans="1:5">
      <c r="A459" s="87"/>
      <c r="B459" s="2"/>
    </row>
    <row r="460" spans="1:5">
      <c r="A460" s="138"/>
    </row>
    <row r="461" spans="1:5">
      <c r="B461" s="85"/>
      <c r="C461" s="11"/>
      <c r="D461" s="11"/>
      <c r="E461" s="11"/>
    </row>
    <row r="462" spans="1:5">
      <c r="A462" s="132"/>
    </row>
    <row r="464" spans="1:5">
      <c r="A464" s="132"/>
      <c r="B464" s="2"/>
    </row>
    <row r="467" spans="1:2">
      <c r="A467" s="136"/>
      <c r="B467" s="2"/>
    </row>
    <row r="469" spans="1:2">
      <c r="A469" s="136"/>
    </row>
    <row r="470" spans="1:2">
      <c r="B470" s="2"/>
    </row>
    <row r="471" spans="1:2">
      <c r="A471" s="133"/>
      <c r="B471" s="2"/>
    </row>
    <row r="472" spans="1:2">
      <c r="A472" s="134"/>
      <c r="B472" s="2"/>
    </row>
    <row r="474" spans="1:2">
      <c r="A474" s="132"/>
    </row>
    <row r="475" spans="1:2">
      <c r="B475" s="68"/>
    </row>
    <row r="476" spans="1:2">
      <c r="A476" s="132"/>
    </row>
    <row r="478" spans="1:2">
      <c r="A478" s="133"/>
      <c r="B478" s="2"/>
    </row>
    <row r="479" spans="1:2">
      <c r="A479" s="134"/>
    </row>
    <row r="481" spans="1:2">
      <c r="A481" s="132"/>
      <c r="B481" s="2"/>
    </row>
    <row r="483" spans="1:2">
      <c r="A483" s="132"/>
    </row>
    <row r="484" spans="1:2">
      <c r="B484" s="2"/>
    </row>
    <row r="485" spans="1:2">
      <c r="A485" s="133"/>
    </row>
    <row r="486" spans="1:2">
      <c r="A486" s="134"/>
    </row>
    <row r="487" spans="1:2">
      <c r="B487" s="2"/>
    </row>
    <row r="488" spans="1:2">
      <c r="A488" s="132"/>
    </row>
    <row r="490" spans="1:2">
      <c r="A490" s="132"/>
      <c r="B490" s="2"/>
    </row>
    <row r="492" spans="1:2">
      <c r="A492" s="133"/>
    </row>
    <row r="493" spans="1:2">
      <c r="A493" s="134"/>
      <c r="B493" s="2"/>
    </row>
    <row r="494" spans="1:2">
      <c r="A494" s="134"/>
    </row>
    <row r="495" spans="1:2">
      <c r="A495" s="134"/>
    </row>
    <row r="496" spans="1:2">
      <c r="A496" s="134"/>
      <c r="B496" s="2"/>
    </row>
    <row r="497" spans="1:5">
      <c r="A497" s="134"/>
    </row>
    <row r="499" spans="1:5">
      <c r="A499" s="132"/>
      <c r="B499" s="2"/>
    </row>
    <row r="501" spans="1:5">
      <c r="A501" s="132"/>
    </row>
    <row r="502" spans="1:5">
      <c r="B502" s="2"/>
    </row>
    <row r="503" spans="1:5">
      <c r="A503" s="133"/>
      <c r="B503" s="2"/>
    </row>
    <row r="504" spans="1:5">
      <c r="A504" s="134"/>
    </row>
    <row r="505" spans="1:5">
      <c r="A505" s="134"/>
      <c r="B505" s="2"/>
    </row>
    <row r="506" spans="1:5">
      <c r="B506" s="2"/>
    </row>
    <row r="507" spans="1:5">
      <c r="A507" s="132"/>
    </row>
    <row r="508" spans="1:5">
      <c r="B508" s="2"/>
    </row>
    <row r="509" spans="1:5">
      <c r="A509" s="132"/>
      <c r="B509" s="2"/>
    </row>
    <row r="510" spans="1:5">
      <c r="B510" s="85"/>
      <c r="C510" s="11"/>
      <c r="D510" s="11"/>
      <c r="E510" s="11"/>
    </row>
    <row r="511" spans="1:5">
      <c r="A511" s="133"/>
      <c r="B511" s="2"/>
    </row>
    <row r="512" spans="1:5">
      <c r="A512" s="134"/>
    </row>
    <row r="513" spans="1:2">
      <c r="A513" s="134"/>
      <c r="B513" s="85"/>
    </row>
    <row r="514" spans="1:2">
      <c r="B514" s="85"/>
    </row>
    <row r="515" spans="1:2">
      <c r="A515" s="132"/>
    </row>
    <row r="516" spans="1:2">
      <c r="B516" s="2"/>
    </row>
    <row r="517" spans="1:2">
      <c r="A517" s="132"/>
      <c r="B517" s="85"/>
    </row>
    <row r="519" spans="1:2">
      <c r="A519" s="133"/>
      <c r="B519" s="2"/>
    </row>
    <row r="520" spans="1:2">
      <c r="A520" s="134"/>
      <c r="B520" s="85"/>
    </row>
    <row r="521" spans="1:2">
      <c r="A521" s="134"/>
    </row>
    <row r="522" spans="1:2">
      <c r="A522" s="134"/>
      <c r="B522" s="2"/>
    </row>
    <row r="523" spans="1:2">
      <c r="A523" s="134"/>
      <c r="B523" s="85"/>
    </row>
    <row r="524" spans="1:2">
      <c r="A524" s="134"/>
    </row>
    <row r="525" spans="1:2">
      <c r="A525" s="134"/>
      <c r="B525" s="2"/>
    </row>
    <row r="526" spans="1:2">
      <c r="A526" s="134"/>
    </row>
    <row r="527" spans="1:2">
      <c r="A527" s="134"/>
    </row>
    <row r="528" spans="1:2">
      <c r="A528" s="134"/>
      <c r="B528" s="2"/>
    </row>
    <row r="529" spans="1:2">
      <c r="A529" s="134"/>
    </row>
    <row r="531" spans="1:2">
      <c r="A531" s="132"/>
      <c r="B531" s="2"/>
    </row>
    <row r="533" spans="1:2">
      <c r="A533" s="132"/>
      <c r="B533" s="87"/>
    </row>
    <row r="534" spans="1:2">
      <c r="B534" s="2"/>
    </row>
    <row r="535" spans="1:2">
      <c r="A535" s="133"/>
      <c r="B535" s="2"/>
    </row>
    <row r="536" spans="1:2">
      <c r="A536" s="134"/>
      <c r="B536" s="2"/>
    </row>
    <row r="537" spans="1:2">
      <c r="A537" s="134"/>
    </row>
    <row r="538" spans="1:2">
      <c r="A538" s="134"/>
    </row>
    <row r="539" spans="1:2">
      <c r="A539" s="134"/>
      <c r="B539" s="2"/>
    </row>
    <row r="540" spans="1:2">
      <c r="A540" s="134"/>
    </row>
    <row r="541" spans="1:2">
      <c r="A541" s="134"/>
    </row>
    <row r="542" spans="1:2">
      <c r="B542" s="2"/>
    </row>
    <row r="543" spans="1:2">
      <c r="A543" s="132"/>
      <c r="B543" s="2"/>
    </row>
    <row r="544" spans="1:2">
      <c r="B544" s="2"/>
    </row>
    <row r="545" spans="1:2">
      <c r="A545" s="132"/>
      <c r="B545" s="2"/>
    </row>
    <row r="546" spans="1:2">
      <c r="B546" s="2"/>
    </row>
    <row r="547" spans="1:2">
      <c r="A547" s="133"/>
      <c r="B547" s="2"/>
    </row>
    <row r="548" spans="1:2">
      <c r="A548" s="134"/>
    </row>
    <row r="549" spans="1:2">
      <c r="A549" s="134"/>
      <c r="B549" s="2"/>
    </row>
    <row r="550" spans="1:2">
      <c r="A550" s="134"/>
      <c r="B550" s="2"/>
    </row>
    <row r="551" spans="1:2">
      <c r="B551" s="2"/>
    </row>
    <row r="552" spans="1:2">
      <c r="B552" s="2"/>
    </row>
    <row r="553" spans="1:2">
      <c r="A553" s="132"/>
      <c r="B553" s="2"/>
    </row>
    <row r="554" spans="1:2">
      <c r="B554" s="2"/>
    </row>
    <row r="555" spans="1:2">
      <c r="A555" s="132"/>
      <c r="B555" s="2"/>
    </row>
    <row r="557" spans="1:2">
      <c r="A557" s="133"/>
    </row>
    <row r="558" spans="1:2">
      <c r="A558" s="134"/>
      <c r="B558" s="2"/>
    </row>
    <row r="559" spans="1:2">
      <c r="B559" s="2"/>
    </row>
    <row r="560" spans="1:2">
      <c r="A560" s="132"/>
      <c r="B560" s="2"/>
    </row>
    <row r="561" spans="1:5">
      <c r="B561" s="2"/>
    </row>
    <row r="562" spans="1:5">
      <c r="A562" s="132"/>
      <c r="B562" s="2"/>
    </row>
    <row r="563" spans="1:5">
      <c r="B563" s="2"/>
    </row>
    <row r="564" spans="1:5">
      <c r="A564" s="133"/>
      <c r="B564" s="2"/>
    </row>
    <row r="565" spans="1:5">
      <c r="A565" s="134"/>
      <c r="B565" s="2"/>
    </row>
    <row r="566" spans="1:5">
      <c r="A566" s="134"/>
      <c r="B566" s="85"/>
      <c r="C566" s="11"/>
      <c r="D566" s="11"/>
      <c r="E566" s="11"/>
    </row>
    <row r="567" spans="1:5">
      <c r="B567" s="2"/>
    </row>
    <row r="568" spans="1:5">
      <c r="A568" s="132"/>
      <c r="B568" s="85"/>
    </row>
    <row r="570" spans="1:5">
      <c r="A570" s="132"/>
    </row>
    <row r="571" spans="1:5">
      <c r="B571" s="2"/>
    </row>
    <row r="572" spans="1:5">
      <c r="A572" s="133"/>
      <c r="B572" s="2"/>
    </row>
    <row r="573" spans="1:5">
      <c r="A573" s="134"/>
    </row>
    <row r="574" spans="1:5">
      <c r="A574" s="134"/>
    </row>
    <row r="575" spans="1:5">
      <c r="A575" s="134"/>
      <c r="B575" s="2"/>
    </row>
    <row r="576" spans="1:5">
      <c r="A576" s="134"/>
      <c r="B576" s="2"/>
    </row>
    <row r="577" spans="1:5">
      <c r="A577" s="134"/>
      <c r="B577" s="2"/>
    </row>
    <row r="578" spans="1:5">
      <c r="A578" s="134"/>
      <c r="B578" s="2"/>
    </row>
    <row r="579" spans="1:5">
      <c r="A579" s="134"/>
      <c r="B579" s="2"/>
    </row>
    <row r="580" spans="1:5">
      <c r="A580" s="134"/>
    </row>
    <row r="581" spans="1:5">
      <c r="A581" s="134"/>
    </row>
    <row r="582" spans="1:5">
      <c r="A582" s="134"/>
      <c r="B582" s="2"/>
    </row>
    <row r="583" spans="1:5">
      <c r="A583" s="134"/>
      <c r="B583" s="2"/>
    </row>
    <row r="584" spans="1:5">
      <c r="B584" s="2"/>
    </row>
    <row r="585" spans="1:5">
      <c r="B585" s="2"/>
    </row>
    <row r="586" spans="1:5">
      <c r="A586" s="132"/>
      <c r="B586" s="2"/>
    </row>
    <row r="587" spans="1:5">
      <c r="B587" s="85"/>
      <c r="C587" s="11"/>
      <c r="D587" s="11"/>
      <c r="E587" s="11"/>
    </row>
    <row r="588" spans="1:5">
      <c r="A588" s="132"/>
      <c r="B588" s="2"/>
    </row>
    <row r="589" spans="1:5">
      <c r="B589" s="85"/>
    </row>
    <row r="592" spans="1:5">
      <c r="B592" s="2"/>
    </row>
    <row r="593" spans="2:5">
      <c r="B593" s="2"/>
    </row>
    <row r="595" spans="2:5">
      <c r="B595" s="2"/>
    </row>
    <row r="598" spans="2:5">
      <c r="B598" s="2"/>
    </row>
    <row r="599" spans="2:5">
      <c r="B599" s="2"/>
    </row>
    <row r="602" spans="2:5">
      <c r="B602" s="2"/>
    </row>
    <row r="605" spans="2:5">
      <c r="B605" s="85"/>
      <c r="C605" s="11"/>
      <c r="D605" s="11"/>
      <c r="E605" s="11"/>
    </row>
    <row r="607" spans="2:5">
      <c r="B607" s="78"/>
      <c r="C607" s="79"/>
      <c r="D607" s="79"/>
      <c r="E607" s="79"/>
    </row>
    <row r="610" spans="2:5">
      <c r="B610" s="78"/>
    </row>
    <row r="612" spans="2:5">
      <c r="B612" s="78"/>
    </row>
    <row r="614" spans="2:5">
      <c r="B614" s="80"/>
    </row>
    <row r="615" spans="2:5">
      <c r="B615" s="82"/>
      <c r="C615" s="83"/>
      <c r="D615" s="83"/>
      <c r="E615" s="83"/>
    </row>
    <row r="617" spans="2:5">
      <c r="B617" s="78"/>
      <c r="C617" s="79"/>
      <c r="D617" s="79"/>
      <c r="E617" s="79"/>
    </row>
    <row r="619" spans="2:5">
      <c r="B619" s="78"/>
      <c r="C619" s="79"/>
      <c r="D619" s="79"/>
      <c r="E619" s="79"/>
    </row>
    <row r="621" spans="2:5">
      <c r="B621" s="80"/>
    </row>
    <row r="622" spans="2:5">
      <c r="B622" s="82"/>
      <c r="C622" s="83"/>
      <c r="D622" s="83"/>
      <c r="E622" s="83"/>
    </row>
    <row r="624" spans="2:5">
      <c r="B624" s="78"/>
      <c r="C624" s="79"/>
      <c r="D624" s="79"/>
      <c r="E624" s="79"/>
    </row>
    <row r="626" spans="2:5">
      <c r="B626" s="78"/>
      <c r="C626" s="79"/>
      <c r="D626" s="79"/>
      <c r="E626" s="79"/>
    </row>
    <row r="628" spans="2:5">
      <c r="B628" s="80"/>
    </row>
    <row r="629" spans="2:5">
      <c r="B629" s="82"/>
      <c r="C629" s="83"/>
      <c r="D629" s="83"/>
      <c r="E629" s="83"/>
    </row>
    <row r="631" spans="2:5">
      <c r="B631" s="78"/>
      <c r="C631" s="79"/>
      <c r="D631" s="79"/>
      <c r="E631" s="79"/>
    </row>
    <row r="633" spans="2:5">
      <c r="B633" s="78"/>
      <c r="C633" s="79"/>
      <c r="D633" s="79"/>
      <c r="E633" s="79"/>
    </row>
    <row r="635" spans="2:5">
      <c r="B635" s="80"/>
    </row>
    <row r="636" spans="2:5">
      <c r="B636" s="82"/>
      <c r="C636" s="83"/>
      <c r="D636" s="83"/>
      <c r="E636" s="83"/>
    </row>
    <row r="637" spans="2:5">
      <c r="B637" s="82"/>
      <c r="C637" s="83"/>
      <c r="D637" s="83"/>
      <c r="E637" s="83"/>
    </row>
    <row r="638" spans="2:5">
      <c r="B638" s="82"/>
      <c r="C638" s="83"/>
      <c r="D638" s="83"/>
      <c r="E638" s="83"/>
    </row>
    <row r="639" spans="2:5">
      <c r="B639" s="82"/>
      <c r="C639" s="83"/>
      <c r="D639" s="83"/>
      <c r="E639" s="83"/>
    </row>
    <row r="640" spans="2:5">
      <c r="B640" s="82"/>
      <c r="C640" s="83"/>
      <c r="D640" s="83"/>
      <c r="E640" s="83"/>
    </row>
    <row r="642" spans="2:5">
      <c r="B642" s="78"/>
      <c r="C642" s="79"/>
      <c r="D642" s="79"/>
      <c r="E642" s="79"/>
    </row>
    <row r="644" spans="2:5">
      <c r="B644" s="78"/>
      <c r="C644" s="79"/>
      <c r="D644" s="79"/>
      <c r="E644" s="79"/>
    </row>
    <row r="646" spans="2:5">
      <c r="B646" s="80"/>
    </row>
    <row r="647" spans="2:5">
      <c r="B647" s="82"/>
      <c r="C647" s="83"/>
      <c r="D647" s="83"/>
      <c r="E647" s="83"/>
    </row>
    <row r="648" spans="2:5">
      <c r="B648" s="82"/>
      <c r="C648" s="83"/>
      <c r="D648" s="83"/>
      <c r="E648" s="83"/>
    </row>
    <row r="650" spans="2:5">
      <c r="B650" s="78"/>
      <c r="C650" s="79"/>
      <c r="D650" s="79"/>
      <c r="E650" s="79"/>
    </row>
    <row r="652" spans="2:5">
      <c r="B652" s="78"/>
      <c r="C652" s="79"/>
      <c r="D652" s="79"/>
      <c r="E652" s="79"/>
    </row>
    <row r="654" spans="2:5">
      <c r="B654" s="80"/>
    </row>
    <row r="655" spans="2:5">
      <c r="B655" s="82"/>
      <c r="C655" s="83"/>
      <c r="D655" s="83"/>
      <c r="E655" s="83"/>
    </row>
    <row r="656" spans="2:5">
      <c r="B656" s="82"/>
      <c r="C656" s="83"/>
      <c r="D656" s="83"/>
      <c r="E656" s="83"/>
    </row>
    <row r="658" spans="2:5">
      <c r="B658" s="78"/>
      <c r="C658" s="79"/>
      <c r="D658" s="79"/>
      <c r="E658" s="79"/>
    </row>
    <row r="660" spans="2:5">
      <c r="B660" s="78"/>
      <c r="C660" s="79"/>
      <c r="D660" s="79"/>
      <c r="E660" s="79"/>
    </row>
    <row r="662" spans="2:5">
      <c r="B662" s="80"/>
    </row>
    <row r="663" spans="2:5">
      <c r="B663" s="82"/>
      <c r="C663" s="83"/>
      <c r="D663" s="83"/>
      <c r="E663" s="83"/>
    </row>
    <row r="664" spans="2:5">
      <c r="B664" s="82"/>
      <c r="C664" s="83"/>
      <c r="D664" s="83"/>
      <c r="E664" s="83"/>
    </row>
    <row r="665" spans="2:5">
      <c r="B665" s="82"/>
      <c r="C665" s="83"/>
      <c r="D665" s="83"/>
      <c r="E665" s="83"/>
    </row>
    <row r="666" spans="2:5">
      <c r="B666" s="82"/>
      <c r="C666" s="83"/>
      <c r="D666" s="83"/>
      <c r="E666" s="83"/>
    </row>
    <row r="667" spans="2:5">
      <c r="B667" s="82"/>
      <c r="C667" s="83"/>
      <c r="D667" s="83"/>
      <c r="E667" s="83"/>
    </row>
    <row r="668" spans="2:5">
      <c r="B668" s="82"/>
      <c r="C668" s="83"/>
      <c r="D668" s="83"/>
      <c r="E668" s="83"/>
    </row>
    <row r="669" spans="2:5">
      <c r="B669" s="82"/>
      <c r="C669" s="83"/>
      <c r="D669" s="83"/>
      <c r="E669" s="83"/>
    </row>
    <row r="670" spans="2:5">
      <c r="B670" s="82"/>
      <c r="C670" s="83"/>
      <c r="D670" s="83"/>
      <c r="E670" s="83"/>
    </row>
    <row r="671" spans="2:5">
      <c r="B671" s="82"/>
      <c r="C671" s="83"/>
      <c r="D671" s="83"/>
      <c r="E671" s="83"/>
    </row>
    <row r="672" spans="2:5">
      <c r="B672" s="82"/>
      <c r="C672" s="83"/>
      <c r="D672" s="83"/>
      <c r="E672" s="83"/>
    </row>
    <row r="674" spans="2:5">
      <c r="B674" s="78"/>
      <c r="C674" s="79"/>
      <c r="D674" s="79"/>
      <c r="E674" s="79"/>
    </row>
    <row r="676" spans="2:5">
      <c r="B676" s="78"/>
      <c r="C676" s="79"/>
      <c r="D676" s="79"/>
      <c r="E676" s="79"/>
    </row>
    <row r="678" spans="2:5">
      <c r="B678" s="80"/>
    </row>
    <row r="679" spans="2:5">
      <c r="B679" s="82"/>
      <c r="C679" s="83"/>
      <c r="D679" s="83"/>
      <c r="E679" s="83"/>
    </row>
    <row r="680" spans="2:5">
      <c r="B680" s="82"/>
      <c r="C680" s="83"/>
      <c r="D680" s="83"/>
      <c r="E680" s="83"/>
    </row>
    <row r="681" spans="2:5">
      <c r="B681" s="82"/>
      <c r="C681" s="83"/>
      <c r="D681" s="83"/>
      <c r="E681" s="83"/>
    </row>
    <row r="682" spans="2:5">
      <c r="B682" s="82"/>
      <c r="C682" s="83"/>
      <c r="D682" s="83"/>
      <c r="E682" s="83"/>
    </row>
    <row r="683" spans="2:5">
      <c r="B683" s="82"/>
      <c r="C683" s="83"/>
      <c r="D683" s="83"/>
      <c r="E683" s="83"/>
    </row>
    <row r="684" spans="2:5">
      <c r="B684" s="82"/>
      <c r="C684" s="83"/>
      <c r="D684" s="83"/>
      <c r="E684" s="83"/>
    </row>
    <row r="686" spans="2:5">
      <c r="B686" s="78"/>
      <c r="C686" s="79"/>
      <c r="D686" s="79"/>
      <c r="E686" s="79"/>
    </row>
    <row r="688" spans="2:5">
      <c r="B688" s="78"/>
      <c r="C688" s="79"/>
      <c r="D688" s="79"/>
      <c r="E688" s="79"/>
    </row>
    <row r="690" spans="2:5">
      <c r="B690" s="80"/>
    </row>
    <row r="691" spans="2:5">
      <c r="B691" s="82"/>
      <c r="C691" s="83"/>
      <c r="D691" s="83"/>
      <c r="E691" s="83"/>
    </row>
    <row r="692" spans="2:5">
      <c r="B692" s="82"/>
      <c r="C692" s="83"/>
      <c r="D692" s="83"/>
      <c r="E692" s="83"/>
    </row>
    <row r="693" spans="2:5">
      <c r="B693" s="82"/>
      <c r="C693" s="83"/>
      <c r="D693" s="83"/>
      <c r="E693" s="83"/>
    </row>
    <row r="696" spans="2:5">
      <c r="B696" s="78"/>
      <c r="C696" s="79"/>
      <c r="D696" s="79"/>
      <c r="E696" s="79"/>
    </row>
    <row r="698" spans="2:5">
      <c r="B698" s="78"/>
      <c r="C698" s="79"/>
      <c r="D698" s="79"/>
      <c r="E698" s="79"/>
    </row>
    <row r="700" spans="2:5">
      <c r="B700" s="80"/>
    </row>
    <row r="701" spans="2:5">
      <c r="B701" s="82"/>
      <c r="C701" s="83"/>
      <c r="D701" s="83"/>
      <c r="E701" s="83"/>
    </row>
    <row r="703" spans="2:5">
      <c r="B703" s="78"/>
      <c r="C703" s="79"/>
      <c r="D703" s="79"/>
      <c r="E703" s="79"/>
    </row>
    <row r="705" spans="2:5">
      <c r="B705" s="78"/>
      <c r="C705" s="79"/>
      <c r="D705" s="79"/>
      <c r="E705" s="79"/>
    </row>
    <row r="707" spans="2:5">
      <c r="B707" s="80"/>
    </row>
    <row r="708" spans="2:5">
      <c r="B708" s="82"/>
      <c r="C708" s="83"/>
      <c r="D708" s="83"/>
      <c r="E708" s="83"/>
    </row>
    <row r="709" spans="2:5">
      <c r="B709" s="82"/>
      <c r="C709" s="83"/>
      <c r="D709" s="83"/>
      <c r="E709" s="83"/>
    </row>
    <row r="711" spans="2:5">
      <c r="B711" s="78"/>
      <c r="C711" s="79"/>
      <c r="D711" s="79"/>
      <c r="E711" s="79"/>
    </row>
    <row r="713" spans="2:5">
      <c r="B713" s="78"/>
      <c r="C713" s="79"/>
      <c r="D713" s="79"/>
      <c r="E713" s="79"/>
    </row>
    <row r="715" spans="2:5">
      <c r="B715" s="80"/>
    </row>
    <row r="716" spans="2:5">
      <c r="B716" s="82"/>
      <c r="C716" s="83"/>
      <c r="D716" s="83"/>
      <c r="E716" s="83"/>
    </row>
    <row r="717" spans="2:5">
      <c r="B717" s="82"/>
      <c r="C717" s="83"/>
      <c r="D717" s="83"/>
      <c r="E717" s="83"/>
    </row>
    <row r="718" spans="2:5">
      <c r="B718" s="82"/>
      <c r="C718" s="83"/>
      <c r="D718" s="83"/>
      <c r="E718" s="83"/>
    </row>
    <row r="719" spans="2:5">
      <c r="B719" s="82"/>
      <c r="C719" s="83"/>
      <c r="D719" s="83"/>
      <c r="E719" s="83"/>
    </row>
    <row r="720" spans="2:5">
      <c r="B720" s="82"/>
      <c r="C720" s="83"/>
      <c r="D720" s="83"/>
      <c r="E720" s="83"/>
    </row>
    <row r="721" spans="2:5">
      <c r="B721" s="82"/>
      <c r="C721" s="83"/>
      <c r="D721" s="83"/>
      <c r="E721" s="83"/>
    </row>
    <row r="722" spans="2:5">
      <c r="B722" s="82"/>
      <c r="C722" s="83"/>
      <c r="D722" s="83"/>
      <c r="E722" s="83"/>
    </row>
    <row r="723" spans="2:5">
      <c r="B723" s="82"/>
      <c r="C723" s="83"/>
      <c r="D723" s="83"/>
      <c r="E723" s="83"/>
    </row>
    <row r="724" spans="2:5">
      <c r="B724" s="82"/>
      <c r="C724" s="83"/>
      <c r="D724" s="83"/>
      <c r="E724" s="83"/>
    </row>
    <row r="725" spans="2:5">
      <c r="B725" s="82"/>
      <c r="C725" s="83"/>
      <c r="D725" s="83"/>
      <c r="E725" s="83"/>
    </row>
    <row r="726" spans="2:5">
      <c r="B726" s="82"/>
      <c r="C726" s="83"/>
      <c r="D726" s="83"/>
      <c r="E726" s="83"/>
    </row>
    <row r="729" spans="2:5">
      <c r="B729" s="78"/>
      <c r="C729" s="79"/>
      <c r="D729" s="79"/>
      <c r="E729" s="79"/>
    </row>
    <row r="731" spans="2:5">
      <c r="B731" s="78"/>
      <c r="C731" s="79"/>
      <c r="D731" s="79"/>
      <c r="E731" s="79"/>
    </row>
  </sheetData>
  <mergeCells count="3">
    <mergeCell ref="A1:E1"/>
    <mergeCell ref="A2:B2"/>
    <mergeCell ref="A3:B3"/>
  </mergeCells>
  <phoneticPr fontId="37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85" firstPageNumber="57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Marijeta Pavlić</dc:creator>
  <cp:lastModifiedBy>mfkor</cp:lastModifiedBy>
  <cp:lastPrinted>2016-05-06T08:43:40Z</cp:lastPrinted>
  <dcterms:created xsi:type="dcterms:W3CDTF">2001-11-29T15:00:47Z</dcterms:created>
  <dcterms:modified xsi:type="dcterms:W3CDTF">2016-05-06T10:42:51Z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4HC-Izvršenje finanancijskog  plana za  2015..xlsx</vt:lpwstr>
  </property>
</Properties>
</file>